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eal Scorecard" sheetId="1" state="visible" r:id="rId1"/>
  </sheets>
  <definedNames/>
  <calcPr calcId="124519" fullCalcOnLoad="1"/>
</workbook>
</file>

<file path=xl/styles.xml><?xml version="1.0" encoding="utf-8"?>
<styleSheet xmlns="http://schemas.openxmlformats.org/spreadsheetml/2006/main">
  <numFmts count="2">
    <numFmt numFmtId="164" formatCode="$#,##0"/>
    <numFmt numFmtId="165" formatCode="0.0%"/>
  </numFmts>
  <fonts count="25">
    <font>
      <name val="Calibri"/>
      <family val="2"/>
      <color theme="1"/>
      <sz val="11"/>
      <scheme val="minor"/>
    </font>
    <font>
      <name val="Arial"/>
      <b val="1"/>
      <color rgb="FF93A0BA"/>
      <sz val="8"/>
    </font>
    <font>
      <name val="Arial"/>
      <b val="1"/>
      <color rgb="FFC9A84C"/>
      <sz val="11"/>
    </font>
    <font>
      <name val="Arial"/>
      <b val="1"/>
      <color rgb="FFFFFFFF"/>
      <sz val="20"/>
    </font>
    <font>
      <name val="Arial"/>
      <i val="1"/>
      <color rgb="FFCCD5E6"/>
      <sz val="10"/>
    </font>
    <font>
      <name val="Arial"/>
      <b val="1"/>
      <color rgb="FF8B98B4"/>
      <sz val="7"/>
    </font>
    <font>
      <name val="Arial"/>
      <b val="1"/>
      <color rgb="FFA8862F"/>
      <sz val="7"/>
    </font>
    <font>
      <name val="Arial"/>
      <color rgb="FF3D4763"/>
      <sz val="9"/>
    </font>
    <font>
      <name val="Arial"/>
      <b val="1"/>
      <color rgb="FF101F42"/>
      <sz val="11"/>
    </font>
    <font>
      <name val="Arial"/>
      <color rgb="FF1A2338"/>
      <sz val="10"/>
    </font>
    <font>
      <name val="Arial"/>
      <b val="1"/>
      <color rgb="FF0000FF"/>
      <sz val="10.5"/>
    </font>
    <font>
      <name val="Arial"/>
      <b val="1"/>
      <color rgb="FF101F42"/>
      <sz val="9"/>
    </font>
    <font>
      <name val="Arial"/>
      <i val="1"/>
      <color rgb="FF3D4763"/>
      <sz val="9"/>
    </font>
    <font>
      <name val="Arial"/>
      <color rgb="FF3D4763"/>
      <sz val="10"/>
    </font>
    <font>
      <name val="Arial"/>
      <color rgb="FF1A2338"/>
      <sz val="9.5"/>
    </font>
    <font>
      <name val="Arial"/>
      <b val="1"/>
      <color rgb="FF101F42"/>
      <sz val="10"/>
    </font>
    <font>
      <name val="Arial"/>
      <b val="1"/>
      <color rgb="FFA8862F"/>
      <sz val="10"/>
    </font>
    <font>
      <name val="Arial"/>
      <b val="1"/>
      <color rgb="FFA8862F"/>
      <sz val="8"/>
    </font>
    <font>
      <name val="Arial"/>
      <color rgb="FF3D4763"/>
      <sz val="7.5"/>
    </font>
    <font>
      <name val="Arial"/>
      <b val="1"/>
      <color rgb="FF1A2338"/>
      <sz val="10"/>
    </font>
    <font>
      <name val="Arial"/>
      <b val="1"/>
      <color rgb="FFC9A84C"/>
      <sz val="9"/>
    </font>
    <font>
      <name val="Arial"/>
      <b val="1"/>
      <color rgb="FFC9A84C"/>
      <sz val="8"/>
    </font>
    <font>
      <name val="Arial"/>
      <color rgb="FFC9D1E0"/>
      <sz val="8.5"/>
    </font>
    <font>
      <name val="Arial"/>
      <b val="1"/>
      <color rgb="FFFFFFFF"/>
      <sz val="9"/>
    </font>
    <font>
      <name val="Arial"/>
      <color rgb="FFA49B88"/>
      <sz val="7"/>
    </font>
  </fonts>
  <fills count="6">
    <fill>
      <patternFill/>
    </fill>
    <fill>
      <patternFill patternType="gray125"/>
    </fill>
    <fill>
      <patternFill patternType="solid">
        <fgColor rgb="FF101F42"/>
      </patternFill>
    </fill>
    <fill>
      <patternFill patternType="solid">
        <fgColor rgb="FFC9A84C"/>
      </patternFill>
    </fill>
    <fill>
      <patternFill patternType="solid">
        <fgColor rgb="FFF4EFE3"/>
      </patternFill>
    </fill>
    <fill>
      <patternFill patternType="solid">
        <fgColor rgb="FFFFF6CC"/>
      </patternFill>
    </fill>
  </fills>
  <borders count="4">
    <border>
      <left/>
      <right/>
      <top/>
      <bottom/>
      <diagonal/>
    </border>
    <border>
      <bottom style="thin">
        <color rgb="FF101F42"/>
      </bottom>
    </border>
    <border>
      <left style="thin">
        <color rgb="FFDCD3BE"/>
      </left>
      <right style="thin">
        <color rgb="FFDCD3BE"/>
      </right>
      <top style="thin">
        <color rgb="FFDCD3BE"/>
      </top>
      <bottom style="thin">
        <color rgb="FFDCD3BE"/>
      </bottom>
    </border>
    <border>
      <bottom style="thin">
        <color rgb="FFDCD3BE"/>
      </bottom>
    </border>
  </borders>
  <cellStyleXfs count="1">
    <xf numFmtId="0" fontId="0" fillId="0" borderId="0"/>
  </cellStyleXfs>
  <cellXfs count="42">
    <xf numFmtId="0" fontId="0" fillId="0" borderId="0" pivotButton="0" quotePrefix="0" xfId="0"/>
    <xf numFmtId="0" fontId="1" fillId="2" borderId="0" applyAlignment="1" pivotButton="0" quotePrefix="0" xfId="0">
      <alignment horizontal="left" vertical="center"/>
    </xf>
    <xf numFmtId="0" fontId="0" fillId="2" borderId="0" pivotButton="0" quotePrefix="0" xfId="0"/>
    <xf numFmtId="0" fontId="2" fillId="2" borderId="0" applyAlignment="1" pivotButton="0" quotePrefix="0" xfId="0">
      <alignment horizontal="left" vertical="center"/>
    </xf>
    <xf numFmtId="0" fontId="3" fillId="2" borderId="0" applyAlignment="1" pivotButton="0" quotePrefix="0" xfId="0">
      <alignment horizontal="left" vertical="center"/>
    </xf>
    <xf numFmtId="0" fontId="4" fillId="2" borderId="0" applyAlignment="1" pivotButton="0" quotePrefix="0" xfId="0">
      <alignment horizontal="left" vertical="center"/>
    </xf>
    <xf numFmtId="0" fontId="5" fillId="2" borderId="0" applyAlignment="1" pivotButton="0" quotePrefix="0" xfId="0">
      <alignment horizontal="left" vertical="center"/>
    </xf>
    <xf numFmtId="0" fontId="0" fillId="3" borderId="0" pivotButton="0" quotePrefix="0" xfId="0"/>
    <xf numFmtId="0" fontId="6" fillId="0" borderId="0" applyAlignment="1" pivotButton="0" quotePrefix="0" xfId="0">
      <alignment horizontal="left" vertical="center"/>
    </xf>
    <xf numFmtId="0" fontId="7" fillId="4" borderId="0" applyAlignment="1" pivotButton="0" quotePrefix="0" xfId="0">
      <alignment horizontal="left" vertical="top" wrapText="1"/>
    </xf>
    <xf numFmtId="0" fontId="0" fillId="4" borderId="0" pivotButton="0" quotePrefix="0" xfId="0"/>
    <xf numFmtId="0" fontId="8" fillId="0" borderId="1" applyAlignment="1" pivotButton="0" quotePrefix="0" xfId="0">
      <alignment horizontal="left" vertical="center"/>
    </xf>
    <xf numFmtId="0" fontId="0" fillId="0" borderId="1" pivotButton="0" quotePrefix="0" xfId="0"/>
    <xf numFmtId="0" fontId="9" fillId="0" borderId="0" applyAlignment="1" pivotButton="0" quotePrefix="0" xfId="0">
      <alignment horizontal="left" vertical="center"/>
    </xf>
    <xf numFmtId="164" fontId="10" fillId="5" borderId="2" applyAlignment="1" pivotButton="0" quotePrefix="0" xfId="0">
      <alignment horizontal="right" vertical="center"/>
    </xf>
    <xf numFmtId="0" fontId="12" fillId="0" borderId="0" applyAlignment="1" pivotButton="0" quotePrefix="0" xfId="0">
      <alignment horizontal="left" vertical="center"/>
    </xf>
    <xf numFmtId="164" fontId="13" fillId="0" borderId="0" applyAlignment="1" pivotButton="0" quotePrefix="0" xfId="0">
      <alignment horizontal="right" vertical="center"/>
    </xf>
    <xf numFmtId="9" fontId="10" fillId="5" borderId="2" applyAlignment="1" pivotButton="0" quotePrefix="0" xfId="0">
      <alignment horizontal="right" vertical="center"/>
    </xf>
    <xf numFmtId="0" fontId="14" fillId="0" borderId="0" applyAlignment="1" pivotButton="0" quotePrefix="0" xfId="0">
      <alignment horizontal="left" vertical="center"/>
    </xf>
    <xf numFmtId="164" fontId="15" fillId="0" borderId="0" applyAlignment="1" pivotButton="0" quotePrefix="0" xfId="0">
      <alignment horizontal="right" vertical="center"/>
    </xf>
    <xf numFmtId="10" fontId="10" fillId="5" borderId="2" applyAlignment="1" pivotButton="0" quotePrefix="0" xfId="0">
      <alignment horizontal="right" vertical="center"/>
    </xf>
    <xf numFmtId="165" fontId="15" fillId="0" borderId="0" applyAlignment="1" pivotButton="0" quotePrefix="0" xfId="0">
      <alignment horizontal="right" vertical="center"/>
    </xf>
    <xf numFmtId="1" fontId="10" fillId="5" borderId="2" applyAlignment="1" pivotButton="0" quotePrefix="0" xfId="0">
      <alignment horizontal="right" vertical="center"/>
    </xf>
    <xf numFmtId="165" fontId="16" fillId="0" borderId="0" applyAlignment="1" pivotButton="0" quotePrefix="0" xfId="0">
      <alignment horizontal="right" vertical="center"/>
    </xf>
    <xf numFmtId="165" fontId="8" fillId="0" borderId="0" applyAlignment="1" pivotButton="0" quotePrefix="0" xfId="0">
      <alignment horizontal="right" vertical="center"/>
    </xf>
    <xf numFmtId="2" fontId="8" fillId="0" borderId="0" applyAlignment="1" pivotButton="0" quotePrefix="0" xfId="0">
      <alignment horizontal="right" vertical="center"/>
    </xf>
    <xf numFmtId="0" fontId="11" fillId="0" borderId="1" applyAlignment="1" pivotButton="0" quotePrefix="0" xfId="0">
      <alignment horizontal="left" vertical="center"/>
    </xf>
    <xf numFmtId="2" fontId="10" fillId="5" borderId="2" applyAlignment="1" pivotButton="0" quotePrefix="0" xfId="0">
      <alignment horizontal="right" vertical="center"/>
    </xf>
    <xf numFmtId="2" fontId="15" fillId="0" borderId="0" applyAlignment="1" pivotButton="0" quotePrefix="0" xfId="0">
      <alignment horizontal="right" vertical="center"/>
    </xf>
    <xf numFmtId="0" fontId="17" fillId="0" borderId="3" applyAlignment="1" pivotButton="0" quotePrefix="0" xfId="0">
      <alignment horizontal="left" vertical="center"/>
    </xf>
    <xf numFmtId="0" fontId="17" fillId="0" borderId="3" applyAlignment="1" pivotButton="0" quotePrefix="0" xfId="0">
      <alignment horizontal="center" vertical="center"/>
    </xf>
    <xf numFmtId="0" fontId="15" fillId="0" borderId="3" applyAlignment="1" pivotButton="0" quotePrefix="0" xfId="0">
      <alignment horizontal="left" vertical="center"/>
    </xf>
    <xf numFmtId="0" fontId="19" fillId="0" borderId="3" applyAlignment="1" pivotButton="0" quotePrefix="0" xfId="0">
      <alignment horizontal="center" vertical="center"/>
    </xf>
    <xf numFmtId="165" fontId="8" fillId="0" borderId="3" applyAlignment="1" pivotButton="0" quotePrefix="0" xfId="0">
      <alignment horizontal="center" vertical="center"/>
    </xf>
    <xf numFmtId="0" fontId="18" fillId="0" borderId="0" applyAlignment="1" pivotButton="0" quotePrefix="0" xfId="0">
      <alignment horizontal="left" vertical="center"/>
    </xf>
    <xf numFmtId="2" fontId="8" fillId="0" borderId="3" applyAlignment="1" pivotButton="0" quotePrefix="0" xfId="0">
      <alignment horizontal="center" vertical="center"/>
    </xf>
    <xf numFmtId="0" fontId="20" fillId="4" borderId="0" applyAlignment="1" pivotButton="0" quotePrefix="0" xfId="0">
      <alignment horizontal="center" vertical="center"/>
    </xf>
    <xf numFmtId="0" fontId="15" fillId="4" borderId="0" applyAlignment="1" pivotButton="0" quotePrefix="0" xfId="0">
      <alignment horizontal="left" vertical="center" wrapText="1"/>
    </xf>
    <xf numFmtId="0" fontId="21" fillId="2" borderId="0" applyAlignment="1" pivotButton="0" quotePrefix="0" xfId="0">
      <alignment horizontal="left" vertical="center"/>
    </xf>
    <xf numFmtId="0" fontId="22" fillId="2" borderId="0" applyAlignment="1" pivotButton="0" quotePrefix="0" xfId="0">
      <alignment horizontal="left" vertical="top" wrapText="1"/>
    </xf>
    <xf numFmtId="0" fontId="23" fillId="2" borderId="0" applyAlignment="1" pivotButton="0" quotePrefix="0" xfId="0">
      <alignment horizontal="left" vertical="center" wrapText="1"/>
    </xf>
    <xf numFmtId="0" fontId="24" fillId="0" borderId="0" applyAlignment="1" pivotButton="0" quotePrefix="0" xfId="0">
      <alignment horizontal="left" vertical="center" wrapText="1"/>
    </xf>
  </cellXfs>
  <cellStyles count="1">
    <cellStyle name="Normal" xfId="0" builtinId="0" hidden="0"/>
  </cellStyles>
  <dxfs count="2">
    <dxf>
      <font>
        <name val="Arial"/>
        <b val="1"/>
        <color rgb="FF9A3524"/>
      </font>
    </dxf>
    <dxf>
      <font>
        <name val="Arial"/>
        <b val="1"/>
        <color rgb="FF2E6B3E"/>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Builders Finance</author>
  </authors>
  <commentList>
    <comment ref="C14" authorId="0" shapeId="0">
      <text>
        <t>The price you'd actually pay. Every metric below divides against this and the debt it implies.</t>
      </text>
    </comment>
    <comment ref="C15" authorId="0" shapeId="0">
      <text>
        <t>As a percent of price. 20-25% is typical for an STR investment loan. Down dollars = price x this percent.</t>
      </text>
    </comment>
    <comment ref="C16" authorId="0" shapeId="0">
      <text>
        <t>Confirm today's rate with your broker. Used for the base-case debt service.</t>
      </text>
    </comment>
    <comment ref="C17" authorId="0" shapeId="0">
      <text>
        <t>Usually 30.</t>
      </text>
    </comment>
    <comment ref="C18" authorId="0" shapeId="0">
      <text>
        <t>From the Revenue Estimate worksheet - net ADR x occupancy x 365, rounded down. Your honest stabilized year, net of platform fees.</t>
      </text>
    </comment>
    <comment ref="C19" authorId="0" shapeId="0">
      <text>
        <t>The base-case occupancy that sits behind the revenue above - the occupancy you underwrote to.</t>
      </text>
    </comment>
    <comment ref="C20" authorId="0" shapeId="0">
      <text>
        <t>Fixed operating costs plus a capital reserve - the costs that do not move with occupancy. From the Operating Cost worksheet.</t>
      </text>
    </comment>
    <comment ref="C21" authorId="0" shapeId="0">
      <text>
        <t>Occupancy-driven costs (cleaning turns, supplies, some utilities) at your underwriting occupancy. From the Operating Cost worksheet.</t>
      </text>
    </comment>
    <comment ref="C22" authorId="0" shapeId="0">
      <text>
        <t>Title, escrow, lender fees, inspection.</t>
      </text>
    </comment>
    <comment ref="C23" authorId="0" shapeId="0">
      <text>
        <t>Furniture, appliances, linens, decor, photography, initial supplies - the setup a long-term rental never spends.</t>
      </text>
    </comment>
    <comment ref="C24" authorId="0" shapeId="0">
      <text>
        <t>Only a buffer you permanently commit as the property's working-capital floor. Liquid savings you might spend on anything stay out.</t>
      </text>
    </comment>
    <comment ref="C25" authorId="0" shapeId="0">
      <text>
        <t>A real market management rate for your market - even if you self-manage. Drives the normalized (finance- and labor-neutral) NOI and the managed break-even.</t>
      </text>
    </comment>
    <comment ref="C27" authorId="0" shapeId="0">
      <text>
        <t>A plausible soft year. Revenue and variable costs scale down from your projection in proportion to this vs your underwriting occupancy.</t>
      </text>
    </comment>
    <comment ref="C28" authorId="0" shapeId="0">
      <text>
        <t>Stress the nightly RATE down too, per the Method (stress occupancy AND ADR). Negative = a softer rate; applies on top of the stress occupancy. Set 0% to hold ADR flat.</t>
      </text>
    </comment>
    <comment ref="C29" authorId="0" shapeId="0">
      <text>
        <t>A plausible rate move. Re-prices the debt service for the stress case.</t>
      </text>
    </comment>
    <comment ref="C31" authorId="0" shapeId="0">
      <text>
        <t>YOUR bar, not ours. The tool reports the reading; you decide what clears. 8% is a common starting point - set your own.</t>
      </text>
    </comment>
    <comment ref="C32" authorId="0" shapeId="0">
      <text>
        <t>YOUR coverage floor. Lenders often want 1.20-1.25+. Set the number you will actually accept.</t>
      </text>
    </comment>
    <comment ref="C33" authorId="0" shapeId="0">
      <text>
        <t>The highest break-even occupancy you'll tolerate - your downside margin. The lower your break-even sits under your underwriting occupancy, the more cushion.</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fitToPage="1"/>
  </sheetPr>
  <dimension ref="B2:G60"/>
  <sheetViews>
    <sheetView showGridLines="0" workbookViewId="0">
      <selection activeCell="A1" sqref="A1"/>
    </sheetView>
  </sheetViews>
  <sheetFormatPr baseColWidth="8" defaultRowHeight="15"/>
  <cols>
    <col width="2.2" customWidth="1" min="1" max="1"/>
    <col width="30" customWidth="1" min="2" max="2"/>
    <col width="12" customWidth="1" min="3" max="3"/>
    <col width="13" customWidth="1" min="4" max="4"/>
    <col width="11" customWidth="1" min="5" max="5"/>
    <col width="13" customWidth="1" min="6" max="6"/>
    <col width="11" customWidth="1" min="7" max="7"/>
    <col width="2.2" customWidth="1" min="8" max="8"/>
  </cols>
  <sheetData>
    <row r="2">
      <c r="B2" s="1" t="inlineStr">
        <is>
          <t>THE STR FINANCIAL BIBLE</t>
        </is>
      </c>
      <c r="C2" s="2" t="n"/>
      <c r="D2" s="2" t="n"/>
      <c r="E2" s="2" t="n"/>
      <c r="F2" s="2" t="n"/>
      <c r="G2" s="2" t="n"/>
    </row>
    <row r="3">
      <c r="B3" s="3" t="inlineStr">
        <is>
          <t>BUILDERS FINANCE</t>
        </is>
      </c>
      <c r="C3" s="2" t="n"/>
      <c r="D3" s="2" t="n"/>
      <c r="E3" s="2" t="n"/>
      <c r="F3" s="2" t="n"/>
      <c r="G3" s="2" t="n"/>
    </row>
    <row r="4" ht="30" customHeight="1">
      <c r="B4" s="4" t="inlineStr">
        <is>
          <t>The STR Deal Scorecard — Calculator</t>
        </is>
      </c>
      <c r="C4" s="2" t="n"/>
      <c r="D4" s="2" t="n"/>
      <c r="E4" s="2" t="n"/>
      <c r="F4" s="2" t="n"/>
      <c r="G4" s="2" t="n"/>
    </row>
    <row r="5">
      <c r="B5" s="5" t="inlineStr">
        <is>
          <t>One deal, all four dimensions — scored against your thresholds, base case and stress case.</t>
        </is>
      </c>
      <c r="C5" s="2" t="n"/>
      <c r="D5" s="2" t="n"/>
      <c r="E5" s="2" t="n"/>
      <c r="F5" s="2" t="n"/>
      <c r="G5" s="2" t="n"/>
    </row>
    <row r="6" ht="6" customHeight="1">
      <c r="B6" s="6" t="inlineStr">
        <is>
          <t>CALCULATOR · A BUILDERS FINANCE IMPLEMENTATION TOOL</t>
        </is>
      </c>
      <c r="C6" s="2" t="n"/>
      <c r="D6" s="2" t="n"/>
      <c r="E6" s="2" t="n"/>
      <c r="F6" s="2" t="n"/>
      <c r="G6" s="2" t="n"/>
    </row>
    <row r="7" ht="3" customHeight="1">
      <c r="B7" s="7" t="n"/>
    </row>
    <row r="8" ht="5" customHeight="1"/>
    <row r="9">
      <c r="B9" s="8" t="inlineStr">
        <is>
          <t>HOW TO USE</t>
        </is>
      </c>
    </row>
    <row r="10" ht="16" customHeight="1">
      <c r="B10" s="9" t="inlineStr">
        <is>
          <t>Fill the yellow cells — the deal, the stress case you want to survive, and the thresholds YOU will accept. The tool computes all four deal dimensions (return, asset yield, coverage, downside) and scores each reading against your own thresholds, base and stress. You set the bar; the tool reports where the numbers land.</t>
        </is>
      </c>
      <c r="C10" s="10" t="n"/>
      <c r="D10" s="10" t="n"/>
      <c r="E10" s="10" t="n"/>
      <c r="F10" s="10" t="n"/>
      <c r="G10" s="10" t="n"/>
    </row>
    <row r="11" ht="16" customHeight="1">
      <c r="B11" s="10" t="n"/>
      <c r="C11" s="10" t="n"/>
      <c r="D11" s="10" t="n"/>
      <c r="E11" s="10" t="n"/>
      <c r="F11" s="10" t="n"/>
      <c r="G11" s="10" t="n"/>
    </row>
    <row r="12" ht="5" customHeight="1"/>
    <row r="13">
      <c r="B13" s="11" t="inlineStr">
        <is>
          <t>YOUR DEAL</t>
        </is>
      </c>
      <c r="C13" s="12" t="n"/>
      <c r="D13" s="11" t="inlineStr">
        <is>
          <t>COMPUTED · BASE CASE</t>
        </is>
      </c>
      <c r="E13" s="12" t="n"/>
      <c r="F13" s="12" t="n"/>
      <c r="G13" s="12" t="n"/>
    </row>
    <row r="14" ht="14.5" customHeight="1">
      <c r="B14" s="13" t="inlineStr">
        <is>
          <t>Purchase price</t>
        </is>
      </c>
      <c r="C14" s="14" t="n">
        <v>650000</v>
      </c>
      <c r="D14" s="15" t="inlineStr">
        <is>
          <t>Total operating expenses</t>
        </is>
      </c>
      <c r="G14" s="16">
        <f>C20+C21</f>
        <v/>
      </c>
    </row>
    <row r="15" ht="14.5" customHeight="1">
      <c r="B15" s="13" t="inlineStr">
        <is>
          <t>Down payment (% of price)</t>
        </is>
      </c>
      <c r="C15" s="17" t="n">
        <v>0.25</v>
      </c>
      <c r="D15" s="18" t="inlineStr">
        <is>
          <t>Owner-operated NOI</t>
        </is>
      </c>
      <c r="G15" s="19">
        <f>C18-G14</f>
        <v/>
      </c>
    </row>
    <row r="16" ht="14.5" customHeight="1">
      <c r="B16" s="13" t="inlineStr">
        <is>
          <t>Interest rate (annual)</t>
        </is>
      </c>
      <c r="C16" s="20" t="n">
        <v>0.07000000000000001</v>
      </c>
      <c r="D16" s="18" t="inlineStr">
        <is>
          <t>Owner-operated cap rate</t>
        </is>
      </c>
      <c r="G16" s="21">
        <f>IF(C14=0,0,G15/C14)</f>
        <v/>
      </c>
    </row>
    <row r="17" ht="14.5" customHeight="1">
      <c r="B17" s="13" t="inlineStr">
        <is>
          <t>Loan term (years)</t>
        </is>
      </c>
      <c r="C17" s="22" t="n">
        <v>30</v>
      </c>
      <c r="D17" s="15" t="inlineStr">
        <is>
          <t>Market management allowance</t>
        </is>
      </c>
      <c r="G17" s="16">
        <f>ROUND(C25*C18,-3)</f>
        <v/>
      </c>
    </row>
    <row r="18" ht="14.5" customHeight="1">
      <c r="B18" s="13" t="inlineStr">
        <is>
          <t>Stabilized net revenue</t>
        </is>
      </c>
      <c r="C18" s="14" t="n">
        <v>63000</v>
      </c>
      <c r="D18" s="15" t="inlineStr">
        <is>
          <t>Normalized NOI</t>
        </is>
      </c>
      <c r="G18" s="16">
        <f>G15-G17</f>
        <v/>
      </c>
    </row>
    <row r="19" ht="14.5" customHeight="1">
      <c r="B19" s="13" t="inlineStr">
        <is>
          <t>Underwriting occupancy</t>
        </is>
      </c>
      <c r="C19" s="17" t="n">
        <v>0.62</v>
      </c>
      <c r="D19" s="18" t="inlineStr">
        <is>
          <t>Normalized cap rate (context)</t>
        </is>
      </c>
      <c r="G19" s="23">
        <f>IF(C14=0,0,G18/C14)</f>
        <v/>
      </c>
    </row>
    <row r="20" ht="14.5" customHeight="1">
      <c r="B20" s="13" t="inlineStr">
        <is>
          <t>Fixed + reserves opex</t>
        </is>
      </c>
      <c r="C20" s="14" t="n">
        <v>17700</v>
      </c>
      <c r="D20" s="18" t="inlineStr">
        <is>
          <t>Cash invested</t>
        </is>
      </c>
      <c r="G20" s="19">
        <f>C14*C15+C22+C23+C24</f>
        <v/>
      </c>
    </row>
    <row r="21" ht="14.5" customHeight="1">
      <c r="B21" s="13" t="inlineStr">
        <is>
          <t>Variable opex (at projection)</t>
        </is>
      </c>
      <c r="C21" s="14" t="n">
        <v>6300</v>
      </c>
      <c r="D21" s="18" t="inlineStr">
        <is>
          <t>Annual debt service</t>
        </is>
      </c>
      <c r="G21" s="19">
        <f>ROUND(-PMT(C16/12,C17*12,C14*(1-C15))*12,-2)</f>
        <v/>
      </c>
    </row>
    <row r="22" ht="14.5" customHeight="1">
      <c r="B22" s="13" t="inlineStr">
        <is>
          <t>Closing costs</t>
        </is>
      </c>
      <c r="C22" s="14" t="n">
        <v>19500</v>
      </c>
      <c r="D22" s="18" t="inlineStr">
        <is>
          <t>Pre-tax cash flow</t>
        </is>
      </c>
      <c r="G22" s="19">
        <f>G15-G21</f>
        <v/>
      </c>
    </row>
    <row r="23" ht="14.5" customHeight="1">
      <c r="B23" s="13" t="inlineStr">
        <is>
          <t>Furnishing &amp; setup</t>
        </is>
      </c>
      <c r="C23" s="14" t="n">
        <v>45000</v>
      </c>
      <c r="D23" s="18" t="inlineStr">
        <is>
          <t>Cash-on-cash return</t>
        </is>
      </c>
      <c r="G23" s="24">
        <f>IF(G20=0,0,G22/G20)</f>
        <v/>
      </c>
    </row>
    <row r="24" ht="14.5" customHeight="1">
      <c r="B24" s="13" t="inlineStr">
        <is>
          <t>Committed reserve</t>
        </is>
      </c>
      <c r="C24" s="14" t="n">
        <v>0</v>
      </c>
      <c r="D24" s="18" t="inlineStr">
        <is>
          <t>DSCR</t>
        </is>
      </c>
      <c r="G24" s="25">
        <f>IF(G21=0,0,G15/G21)</f>
        <v/>
      </c>
    </row>
    <row r="25" ht="14.5" customHeight="1">
      <c r="B25" s="13" t="inlineStr">
        <is>
          <t>Management rate (% of revenue)</t>
        </is>
      </c>
      <c r="C25" s="17" t="n">
        <v>0.22</v>
      </c>
      <c r="D25" s="18" t="inlineStr">
        <is>
          <t>Break-even occupancy, self-managed</t>
        </is>
      </c>
      <c r="G25" s="21">
        <f>(C20+G21)/((C18/(C19*100))-(C21/(C19*100)))/100</f>
        <v/>
      </c>
    </row>
    <row r="26" ht="14.5" customHeight="1">
      <c r="B26" s="26" t="inlineStr">
        <is>
          <t>STRESS CASE</t>
        </is>
      </c>
      <c r="C26" s="12" t="n"/>
      <c r="D26" s="18" t="inlineStr">
        <is>
          <t>Break-even occupancy, managed</t>
        </is>
      </c>
      <c r="G26" s="21">
        <f>(C20+G21)/((C18/(C19*100))-(C21/(C19*100))-C25*(C18/(C19*100)))/100</f>
        <v/>
      </c>
    </row>
    <row r="27" ht="14.5" customHeight="1">
      <c r="B27" s="13" t="inlineStr">
        <is>
          <t>Stress occupancy</t>
        </is>
      </c>
      <c r="C27" s="17" t="n">
        <v>0.52</v>
      </c>
      <c r="D27" s="11" t="inlineStr">
        <is>
          <t>COMPUTED · STRESS CASE</t>
        </is>
      </c>
      <c r="E27" s="12" t="n"/>
      <c r="F27" s="12" t="n"/>
      <c r="G27" s="12" t="n"/>
    </row>
    <row r="28" ht="14.5" customHeight="1">
      <c r="B28" s="13" t="inlineStr">
        <is>
          <t>Stress net-ADR change</t>
        </is>
      </c>
      <c r="C28" s="17" t="n">
        <v>-0.05</v>
      </c>
      <c r="D28" s="15" t="inlineStr">
        <is>
          <t>Stress revenue</t>
        </is>
      </c>
      <c r="G28" s="16">
        <f>C18*(C27/C19)*(1+C28)</f>
        <v/>
      </c>
    </row>
    <row r="29" ht="14.5" customHeight="1">
      <c r="B29" s="13" t="inlineStr">
        <is>
          <t>Stress interest rate</t>
        </is>
      </c>
      <c r="C29" s="20" t="n">
        <v>0.08</v>
      </c>
      <c r="D29" s="15" t="inlineStr">
        <is>
          <t>Stress variable opex</t>
        </is>
      </c>
      <c r="G29" s="16">
        <f>C21*(C27/C19)</f>
        <v/>
      </c>
    </row>
    <row r="30" ht="14.5" customHeight="1">
      <c r="B30" s="26" t="inlineStr">
        <is>
          <t>YOUR THRESHOLDS</t>
        </is>
      </c>
      <c r="C30" s="12" t="n"/>
      <c r="D30" s="18" t="inlineStr">
        <is>
          <t>Stress NOI</t>
        </is>
      </c>
      <c r="G30" s="19">
        <f>G28-(C20+G29)</f>
        <v/>
      </c>
    </row>
    <row r="31" ht="14.5" customHeight="1">
      <c r="B31" s="13" t="inlineStr">
        <is>
          <t>Min cash-on-cash you'll accept</t>
        </is>
      </c>
      <c r="C31" s="17" t="n">
        <v>0.08</v>
      </c>
      <c r="D31" s="18" t="inlineStr">
        <is>
          <t>Stress debt service</t>
        </is>
      </c>
      <c r="G31" s="19">
        <f>ROUND(-PMT(C29/12,C17*12,C14*(1-C15))*12,-2)</f>
        <v/>
      </c>
    </row>
    <row r="32" ht="14.5" customHeight="1">
      <c r="B32" s="13" t="inlineStr">
        <is>
          <t>Min DSCR you'll accept</t>
        </is>
      </c>
      <c r="C32" s="27" t="n">
        <v>1.2</v>
      </c>
      <c r="D32" s="18" t="inlineStr">
        <is>
          <t>Stress pre-tax cash flow</t>
        </is>
      </c>
      <c r="G32" s="19">
        <f>G30-G31</f>
        <v/>
      </c>
    </row>
    <row r="33" ht="14.5" customHeight="1">
      <c r="B33" s="13" t="inlineStr">
        <is>
          <t>Max break-even occupancy</t>
        </is>
      </c>
      <c r="C33" s="17" t="n">
        <v>0.6</v>
      </c>
      <c r="D33" s="18" t="inlineStr">
        <is>
          <t>Stress cash-on-cash</t>
        </is>
      </c>
      <c r="G33" s="21">
        <f>IF(G20=0,0,G32/G20)</f>
        <v/>
      </c>
    </row>
    <row r="34" ht="14.5" customHeight="1">
      <c r="D34" s="18" t="inlineStr">
        <is>
          <t>Stress DSCR</t>
        </is>
      </c>
      <c r="G34" s="28">
        <f>IF(G31=0,0,G30/G31)</f>
        <v/>
      </c>
    </row>
    <row r="35" ht="14.5" customHeight="1">
      <c r="D35" s="18" t="inlineStr">
        <is>
          <t>Stress break-even, self-managed</t>
        </is>
      </c>
      <c r="G35" s="21">
        <f>(C20+G31)/(((C18/(C19*100))*(1+C28))-(C21/(C19*100)))/100</f>
        <v/>
      </c>
    </row>
    <row r="36" ht="6" customHeight="1"/>
    <row r="37" ht="17" customHeight="1">
      <c r="B37" s="11" t="inlineStr">
        <is>
          <t>THE FOUR-DIMENSION SCORECARD</t>
        </is>
      </c>
      <c r="C37" s="12" t="n"/>
      <c r="D37" s="12" t="n"/>
      <c r="E37" s="12" t="n"/>
      <c r="F37" s="12" t="n"/>
      <c r="G37" s="12" t="n"/>
    </row>
    <row r="38" ht="14" customHeight="1">
      <c r="B38" s="29" t="inlineStr">
        <is>
          <t>What you're testing</t>
        </is>
      </c>
      <c r="C38" s="30" t="inlineStr">
        <is>
          <t>Your threshold</t>
        </is>
      </c>
      <c r="D38" s="30" t="inlineStr">
        <is>
          <t>Base reading</t>
        </is>
      </c>
      <c r="E38" s="30" t="inlineStr">
        <is>
          <t>Base meets?</t>
        </is>
      </c>
      <c r="F38" s="30" t="inlineStr">
        <is>
          <t>Stress reading</t>
        </is>
      </c>
      <c r="G38" s="30" t="inlineStr">
        <is>
          <t>Stress meets?</t>
        </is>
      </c>
    </row>
    <row r="39" ht="15" customHeight="1">
      <c r="B39" s="31" t="inlineStr">
        <is>
          <t>Return</t>
        </is>
      </c>
      <c r="C39" s="32">
        <f>"≥ "&amp;TEXT(C31,"0%")</f>
        <v/>
      </c>
      <c r="D39" s="33">
        <f>G23</f>
        <v/>
      </c>
      <c r="E39" s="32">
        <f>IF(G23&gt;=C31,"Meet","Miss")</f>
        <v/>
      </c>
      <c r="F39" s="33">
        <f>G33</f>
        <v/>
      </c>
      <c r="G39" s="32">
        <f>IF(G33&gt;=C31,"Meet","Miss")</f>
        <v/>
      </c>
    </row>
    <row r="40" ht="11" customHeight="1">
      <c r="B40" s="34" t="inlineStr">
        <is>
          <t>cash-on-cash return</t>
        </is>
      </c>
    </row>
    <row r="41" ht="15" customHeight="1">
      <c r="B41" s="31" t="inlineStr">
        <is>
          <t>Asset yield</t>
        </is>
      </c>
      <c r="C41" s="32">
        <f>"context"</f>
        <v/>
      </c>
      <c r="D41" s="33">
        <f>G19</f>
        <v/>
      </c>
      <c r="E41" s="32">
        <f>"context"</f>
        <v/>
      </c>
      <c r="F41" s="33">
        <f>(G30-ROUND(C25*G28,-3))/C14</f>
        <v/>
      </c>
      <c r="G41" s="32">
        <f>"context"</f>
        <v/>
      </c>
    </row>
    <row r="42" ht="11" customHeight="1">
      <c r="B42" s="34" t="inlineStr">
        <is>
          <t>normalized cap rate</t>
        </is>
      </c>
    </row>
    <row r="43" ht="15" customHeight="1">
      <c r="B43" s="31" t="inlineStr">
        <is>
          <t>Coverage</t>
        </is>
      </c>
      <c r="C43" s="32">
        <f>"≥ "&amp;TEXT(C32,"0.00")</f>
        <v/>
      </c>
      <c r="D43" s="35">
        <f>G24</f>
        <v/>
      </c>
      <c r="E43" s="32">
        <f>IF(G24&gt;=C32,"Meet","Miss")</f>
        <v/>
      </c>
      <c r="F43" s="35">
        <f>G34</f>
        <v/>
      </c>
      <c r="G43" s="32">
        <f>IF(G34&gt;=C32,"Meet","Miss")</f>
        <v/>
      </c>
    </row>
    <row r="44" ht="11" customHeight="1">
      <c r="B44" s="34" t="inlineStr">
        <is>
          <t>debt service coverage (DSCR)</t>
        </is>
      </c>
    </row>
    <row r="45" ht="15" customHeight="1">
      <c r="B45" s="31" t="inlineStr">
        <is>
          <t>Downside</t>
        </is>
      </c>
      <c r="C45" s="32">
        <f>"≤ "&amp;TEXT(C33,"0%")</f>
        <v/>
      </c>
      <c r="D45" s="33">
        <f>G25</f>
        <v/>
      </c>
      <c r="E45" s="32">
        <f>IF(AND(G25&lt;=C33,G25&lt;=C19),"Meet","Miss")</f>
        <v/>
      </c>
      <c r="F45" s="33">
        <f>G35</f>
        <v/>
      </c>
      <c r="G45" s="32">
        <f>IF(AND(G35&lt;=C33,G35&lt;=C19),"Meet","Miss")</f>
        <v/>
      </c>
    </row>
    <row r="46" ht="11" customHeight="1">
      <c r="B46" s="34" t="inlineStr">
        <is>
          <t>break-even vs your underwriting occupancy</t>
        </is>
      </c>
    </row>
    <row r="47" ht="6" customHeight="1"/>
    <row r="48" ht="30" customHeight="1">
      <c r="B48" s="36" t="inlineStr">
        <is>
          <t>SYNTHESIS</t>
        </is>
      </c>
      <c r="C48" s="10" t="n"/>
      <c r="D48" s="37">
        <f>IF(AND(G24&gt;=C32,G34&gt;=C32,AND(G25&lt;=C33,G25&lt;=C19),AND(G35&lt;=C33,G35&lt;=C19)),IF(G23&gt;=C31,"Clears every threshold you set — coverage and downside (base and stress) and your return target. Asset yield is context, not pass/fail.","Carry-itself tests clear — coverage and downside, base and stress — but the return misses the target you set: a preference call at this price."),IF(G23&gt;=C31,"Return clears your target, but coverage or downside miss your thresholds under your assumptions — the property does not carry itself; reconsider price or structure.","Coverage or downside miss your thresholds under your assumptions — reconsider price or structure before this one carries itself."))</f>
        <v/>
      </c>
      <c r="E48" s="10" t="n"/>
      <c r="F48" s="10" t="n"/>
      <c r="G48" s="10" t="n"/>
    </row>
    <row r="49" ht="6" customHeight="1"/>
    <row r="50" ht="14" customHeight="1">
      <c r="B50" s="38" t="inlineStr">
        <is>
          <t>THE READ</t>
        </is>
      </c>
      <c r="C50" s="2" t="n"/>
      <c r="D50" s="2" t="n"/>
      <c r="E50" s="2" t="n"/>
      <c r="F50" s="2" t="n"/>
      <c r="G50" s="2" t="n"/>
    </row>
    <row r="51" ht="14" customHeight="1">
      <c r="B51" s="39" t="inlineStr">
        <is>
          <t>Read across, then down. A dimension only earns a Meet when the reading clears the threshold YOU set - and the stress column asks whether it still clears after a soft year and a rate move. Asset yield is context, never pass/fail: it tells you what the property earns unlevered and labor-neutral, so you can tell a price problem from an operating-income problem. When coverage and downside miss but the underlying income is sound, price or financing may be the problem - lower the offer or restructure the debt and re-run. When normalized NOI itself is weak, a lower price raises the yield but cannot create operating income that isn't there.</t>
        </is>
      </c>
      <c r="C51" s="2" t="n"/>
      <c r="D51" s="2" t="n"/>
      <c r="E51" s="2" t="n"/>
      <c r="F51" s="2" t="n"/>
      <c r="G51" s="2" t="n"/>
    </row>
    <row r="52" ht="14" customHeight="1">
      <c r="B52" s="2" t="n"/>
      <c r="C52" s="2" t="n"/>
      <c r="D52" s="2" t="n"/>
      <c r="E52" s="2" t="n"/>
      <c r="F52" s="2" t="n"/>
      <c r="G52" s="2" t="n"/>
    </row>
    <row r="53" ht="14" customHeight="1">
      <c r="B53" s="2" t="n"/>
      <c r="C53" s="2" t="n"/>
      <c r="D53" s="2" t="n"/>
      <c r="E53" s="2" t="n"/>
      <c r="F53" s="2" t="n"/>
      <c r="G53" s="2" t="n"/>
    </row>
    <row r="54" ht="14" customHeight="1">
      <c r="B54" s="2" t="n"/>
      <c r="C54" s="2" t="n"/>
      <c r="D54" s="2" t="n"/>
      <c r="E54" s="2" t="n"/>
      <c r="F54" s="2" t="n"/>
      <c r="G54" s="2" t="n"/>
    </row>
    <row r="55" ht="14" customHeight="1">
      <c r="B55" s="2" t="n"/>
      <c r="C55" s="2" t="n"/>
      <c r="D55" s="2" t="n"/>
      <c r="E55" s="2" t="n"/>
      <c r="F55" s="2" t="n"/>
      <c r="G55" s="2" t="n"/>
    </row>
    <row r="56" ht="6" customHeight="1"/>
    <row r="57" ht="15" customHeight="1">
      <c r="B57" s="40" t="inlineStr">
        <is>
          <t>A scorecard tells you where a deal lands; the method tells you why. The STR Financial Bible works the full underwriting sequence - revenue, the cost stack, NOI, coverage, and the downside - so the four readings above rest on numbers you built, not a listing's.   strfinancialbible.com</t>
        </is>
      </c>
      <c r="C57" s="2" t="n"/>
      <c r="D57" s="2" t="n"/>
      <c r="E57" s="2" t="n"/>
      <c r="F57" s="2" t="n"/>
      <c r="G57" s="2" t="n"/>
    </row>
    <row r="58" ht="15" customHeight="1">
      <c r="B58" s="2" t="n"/>
      <c r="C58" s="2" t="n"/>
      <c r="D58" s="2" t="n"/>
      <c r="E58" s="2" t="n"/>
      <c r="F58" s="2" t="n"/>
      <c r="G58" s="2" t="n"/>
    </row>
    <row r="60" ht="20" customHeight="1">
      <c r="B60" s="41" t="inlineStr">
        <is>
          <t>Educational estimate only - not investment, financial, or tax advice. Built entirely on the assumptions and thresholds you enter; the thresholds are yours, not benchmarks we prescribe. Confirm every deal with complete, conservative numbers and your own qualified professionals.</t>
        </is>
      </c>
    </row>
  </sheetData>
  <mergeCells count="41">
    <mergeCell ref="B2:G2"/>
    <mergeCell ref="B60:G60"/>
    <mergeCell ref="D32:F32"/>
    <mergeCell ref="D17:F17"/>
    <mergeCell ref="D16:F16"/>
    <mergeCell ref="D28:F28"/>
    <mergeCell ref="B48:C48"/>
    <mergeCell ref="B37:G37"/>
    <mergeCell ref="B9:G9"/>
    <mergeCell ref="D18:F18"/>
    <mergeCell ref="D30:F30"/>
    <mergeCell ref="D25:F25"/>
    <mergeCell ref="D15:F15"/>
    <mergeCell ref="D33:F33"/>
    <mergeCell ref="B6:G6"/>
    <mergeCell ref="B13:C13"/>
    <mergeCell ref="D24:F24"/>
    <mergeCell ref="D14:F14"/>
    <mergeCell ref="D29:F29"/>
    <mergeCell ref="B5:G5"/>
    <mergeCell ref="D23:F23"/>
    <mergeCell ref="D35:F35"/>
    <mergeCell ref="B4:G4"/>
    <mergeCell ref="D26:F26"/>
    <mergeCell ref="B50:G50"/>
    <mergeCell ref="B57:G58"/>
    <mergeCell ref="D13:G13"/>
    <mergeCell ref="D27:G27"/>
    <mergeCell ref="D20:F20"/>
    <mergeCell ref="B7:G7"/>
    <mergeCell ref="D34:F34"/>
    <mergeCell ref="B51:G55"/>
    <mergeCell ref="B3:G3"/>
    <mergeCell ref="B30:C30"/>
    <mergeCell ref="D19:F19"/>
    <mergeCell ref="D48:G48"/>
    <mergeCell ref="B10:G11"/>
    <mergeCell ref="D31:F31"/>
    <mergeCell ref="D22:F22"/>
    <mergeCell ref="B26:C26"/>
    <mergeCell ref="D21:F21"/>
  </mergeCells>
  <conditionalFormatting sqref="E39:G46">
    <cfRule type="cellIs" priority="1" operator="equal" dxfId="0">
      <formula>"Miss"</formula>
    </cfRule>
    <cfRule type="cellIs" priority="2" operator="equal" dxfId="1">
      <formula>"Meet"</formula>
    </cfRule>
  </conditionalFormatting>
  <conditionalFormatting sqref="F39:F46">
    <cfRule type="cellIs" priority="3" operator="lessThan" dxfId="0">
      <formula>0</formula>
    </cfRule>
  </conditionalFormatting>
  <conditionalFormatting sqref="D39:D46">
    <cfRule type="cellIs" priority="4" operator="lessThan" dxfId="0">
      <formula>0</formula>
    </cfRule>
  </conditionalFormatting>
  <pageMargins left="0.35" right="0.35" top="0.35" bottom="0.35" header="0.5" footer="0.5"/>
  <pageSetup orientation="landscape" fitToHeight="0" fitToWidth="1"/>
  <rowBreaks count="1" manualBreakCount="1">
    <brk id="36"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2026-08-08T19:58:56Z</dcterms:created>
  <dcterms:modified xmlns:dcterms="http://purl.org/dc/terms/" xmlns:xsi="http://www.w3.org/2001/XMLSchema-instance" xsi:type="dcterms:W3CDTF">2026-08-08T19:58:56Z</dcterms:modified>
</cp:coreProperties>
</file>