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Monthly Close Checklist" sheetId="2" state="visible" r:id="rId2"/>
    <sheet xmlns:r="http://schemas.openxmlformats.org/officeDocument/2006/relationships" name="Account Reconciliation Register" sheetId="3" state="visible" r:id="rId3"/>
    <sheet xmlns:r="http://schemas.openxmlformats.org/officeDocument/2006/relationships" name="Platform Reconciliation" sheetId="4" state="visible" r:id="rId4"/>
    <sheet xmlns:r="http://schemas.openxmlformats.org/officeDocument/2006/relationships" name="Close Issues &amp; Adjustments" sheetId="5" state="visible" r:id="rId5"/>
  </sheets>
  <definedNames/>
  <calcPr calcId="124519" fullCalcOnLoad="1"/>
</workbook>
</file>

<file path=xl/styles.xml><?xml version="1.0" encoding="utf-8"?>
<styleSheet xmlns="http://schemas.openxmlformats.org/spreadsheetml/2006/main">
  <numFmts count="1">
    <numFmt numFmtId="164" formatCode="#,##0.00;(#,##0.00)"/>
  </numFmts>
  <fonts count="8">
    <font>
      <name val="Calibri"/>
      <family val="2"/>
      <color theme="1"/>
      <sz val="11"/>
      <scheme val="minor"/>
    </font>
    <font>
      <name val="Calibri"/>
      <b val="1"/>
      <color rgb="001F2A44"/>
      <sz val="16"/>
    </font>
    <font>
      <name val="Calibri"/>
      <i val="1"/>
      <color rgb="005A5A5A"/>
      <sz val="10"/>
    </font>
    <font>
      <name val="Calibri"/>
      <b val="1"/>
      <color rgb="001F2A44"/>
      <sz val="11"/>
    </font>
    <font>
      <b val="1"/>
      <color rgb="00FFFFFF"/>
      <sz val="11"/>
    </font>
    <font>
      <b val="1"/>
      <color rgb="001F2A44"/>
      <sz val="12"/>
    </font>
    <font>
      <name val="Calibri"/>
      <b val="1"/>
      <color rgb="00FFFFFF"/>
      <sz val="11"/>
    </font>
    <font>
      <b val="1"/>
      <color rgb="001F2A44"/>
      <sz val="11"/>
    </font>
  </fonts>
  <fills count="5">
    <fill>
      <patternFill/>
    </fill>
    <fill>
      <patternFill patternType="gray125"/>
    </fill>
    <fill>
      <patternFill patternType="solid">
        <fgColor rgb="00F3F1EA"/>
      </patternFill>
    </fill>
    <fill>
      <patternFill patternType="solid">
        <fgColor rgb="001F2A44"/>
      </patternFill>
    </fill>
    <fill>
      <patternFill patternType="solid">
        <fgColor rgb="00EFEAD9"/>
      </patternFill>
    </fill>
  </fills>
  <borders count="5">
    <border>
      <left/>
      <right/>
      <top/>
      <bottom/>
      <diagonal/>
    </border>
    <border>
      <left style="thin">
        <color rgb="00C9C2AD"/>
      </left>
      <right style="thin">
        <color rgb="00C9C2AD"/>
      </right>
      <top style="thin">
        <color rgb="00C9C2AD"/>
      </top>
      <bottom style="thin">
        <color rgb="00C9C2AD"/>
      </bottom>
    </border>
    <border>
      <left/>
      <right/>
      <top style="thin">
        <color rgb="00C9C2AD"/>
      </top>
      <bottom/>
      <diagonal/>
    </border>
    <border>
      <left/>
      <right style="thin">
        <color rgb="00C9C2AD"/>
      </right>
      <top style="thin">
        <color rgb="00C9C2AD"/>
      </top>
      <bottom/>
      <diagonal/>
    </border>
    <border>
      <left/>
      <right style="thin">
        <color rgb="00C9C2AD"/>
      </right>
      <top style="thin">
        <color rgb="00C9C2AD"/>
      </top>
      <bottom style="thin">
        <color rgb="00C9C2AD"/>
      </bottom>
      <diagonal/>
    </border>
  </borders>
  <cellStyleXfs count="1">
    <xf numFmtId="0" fontId="0" fillId="0" borderId="0"/>
  </cellStyleXfs>
  <cellXfs count="20">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0" fillId="0" borderId="0" applyAlignment="1" pivotButton="0" quotePrefix="0" xfId="0">
      <alignment vertical="top" wrapText="1"/>
    </xf>
    <xf numFmtId="0" fontId="0" fillId="2" borderId="1" pivotButton="0" quotePrefix="0" xfId="0"/>
    <xf numFmtId="0" fontId="0" fillId="0" borderId="4" pivotButton="0" quotePrefix="0" xfId="0"/>
    <xf numFmtId="0" fontId="4" fillId="3" borderId="1" pivotButton="0" quotePrefix="0" xfId="0"/>
    <xf numFmtId="0" fontId="0" fillId="3" borderId="1" pivotButton="0" quotePrefix="0" xfId="0"/>
    <xf numFmtId="0" fontId="0" fillId="2" borderId="1" applyAlignment="1" pivotButton="0" quotePrefix="0" xfId="0">
      <alignment horizontal="center" vertical="center"/>
    </xf>
    <xf numFmtId="0" fontId="5" fillId="0" borderId="0" pivotButton="0" quotePrefix="0" xfId="0"/>
    <xf numFmtId="0" fontId="5" fillId="4" borderId="1" applyAlignment="1" pivotButton="0" quotePrefix="0" xfId="0">
      <alignment horizontal="center" vertical="center"/>
    </xf>
    <xf numFmtId="0" fontId="2" fillId="0" borderId="0" applyAlignment="1" pivotButton="0" quotePrefix="0" xfId="0">
      <alignment vertical="top" wrapText="1"/>
    </xf>
    <xf numFmtId="0" fontId="6" fillId="3" borderId="1" applyAlignment="1" pivotButton="0" quotePrefix="0" xfId="0">
      <alignment vertical="top" wrapText="1"/>
    </xf>
    <xf numFmtId="0" fontId="7" fillId="4" borderId="1" pivotButton="0" quotePrefix="0" xfId="0"/>
    <xf numFmtId="0" fontId="0" fillId="4" borderId="1" pivotButton="0" quotePrefix="0" xfId="0"/>
    <xf numFmtId="0" fontId="0" fillId="0" borderId="1" applyAlignment="1" pivotButton="0" quotePrefix="0" xfId="0">
      <alignment vertical="top" wrapText="1"/>
    </xf>
    <xf numFmtId="0" fontId="0" fillId="0" borderId="1" applyAlignment="1" pivotButton="0" quotePrefix="0" xfId="0">
      <alignment horizontal="center" vertical="center"/>
    </xf>
    <xf numFmtId="164" fontId="0" fillId="0" borderId="1" pivotButton="0" quotePrefix="0" xfId="0"/>
    <xf numFmtId="0" fontId="0"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C19"/>
  <sheetViews>
    <sheetView workbookViewId="0">
      <selection activeCell="A1" sqref="A1"/>
    </sheetView>
  </sheetViews>
  <sheetFormatPr baseColWidth="8" defaultRowHeight="15"/>
  <cols>
    <col width="3" customWidth="1" min="1" max="1"/>
    <col width="32" customWidth="1" min="2" max="2"/>
    <col width="72" customWidth="1" min="3" max="3"/>
  </cols>
  <sheetData>
    <row r="2">
      <c r="B2" s="1" t="inlineStr">
        <is>
          <t>STR Monthly Close Workbook</t>
        </is>
      </c>
    </row>
    <row r="3">
      <c r="B3" s="2" t="inlineStr">
        <is>
          <t>The executable companion to Reconciliation &amp; the Monthly Close (Builders Finance Principle No. 40).</t>
        </is>
      </c>
    </row>
    <row r="5">
      <c r="B5" s="3" t="inlineStr">
        <is>
          <t>What this is</t>
        </is>
      </c>
      <c r="C5" s="4" t="inlineStr">
        <is>
          <t>A working tool for running the monthly close the same way every month: reconcile → review → adjust → lock → report.</t>
        </is>
      </c>
    </row>
    <row r="6">
      <c r="B6" s="3" t="inlineStr"/>
      <c r="C6" s="4" t="inlineStr"/>
    </row>
    <row r="7">
      <c r="B7" s="3" t="inlineStr">
        <is>
          <t>The tabs</t>
        </is>
      </c>
      <c r="C7" s="4" t="inlineStr"/>
    </row>
    <row r="8">
      <c r="B8" s="3" t="inlineStr">
        <is>
          <t>1 · Monthly Close Checklist</t>
        </is>
      </c>
      <c r="C8" s="4" t="inlineStr">
        <is>
          <t>Period, who ran it, date, and the five steps. An auto Close Status shows READY TO REPORT only when reconciliations are clean, issues are handled, AND steps 1–4 (Reconcile, Review, Adjust, Lock) are marked Done. Step 5 (Report) is what READY authorizes.</t>
        </is>
      </c>
    </row>
    <row r="9">
      <c r="B9" s="3" t="inlineStr">
        <is>
          <t>2 · Account Reconciliation Register</t>
        </is>
      </c>
      <c r="C9" s="4" t="inlineStr">
        <is>
          <t>Each bank/card account with an external statement: statement balance vs. book balance, the difference, supported reconciling items, and the adjusted difference (should be 0).</t>
        </is>
      </c>
    </row>
    <row r="10">
      <c r="B10" s="3" t="inlineStr">
        <is>
          <t>3 · Platform Reconciliation</t>
        </is>
      </c>
      <c r="C10" s="4" t="inlineStr">
        <is>
          <t>Each platform/processor: the gross components you recorded vs. the actual payout, proving settlement difference − supported in-transit = 0 unexplained.</t>
        </is>
      </c>
    </row>
    <row r="11">
      <c r="B11" s="3" t="inlineStr">
        <is>
          <t>4 · Close Issues &amp; Adjustments</t>
        </is>
      </c>
      <c r="C11" s="4" t="inlineStr">
        <is>
          <t>A log of discrepancies found, the corrections posted, and next-period follow-up for carry-forward items.</t>
        </is>
      </c>
    </row>
    <row r="12">
      <c r="B12" s="3" t="inlineStr"/>
      <c r="C12" s="4" t="inlineStr"/>
    </row>
    <row r="13">
      <c r="B13" s="3" t="inlineStr">
        <is>
          <t>The one rule</t>
        </is>
      </c>
      <c r="C13" s="4" t="inlineStr">
        <is>
          <t>Zero OR explained. A difference or clearing balance does not have to be zero — but no UNEXPLAINED balance survives the close. Money legitimately in transit at the cutoff is a supported reconciling item you carry with a note, not an error.</t>
        </is>
      </c>
    </row>
    <row r="14">
      <c r="B14" s="3" t="inlineStr"/>
      <c r="C14" s="4" t="inlineStr"/>
    </row>
    <row r="15">
      <c r="B15" s="3" t="inlineStr">
        <is>
          <t>Two reconciliations</t>
        </is>
      </c>
      <c r="C15" s="4" t="inlineStr">
        <is>
          <t>ACCOUNT reconciliation matches a bank/card balance to its statement (difference to zero). PAYOUT reconciliation matches a platform's report to the gross you recorded and to the cash that settled — not the same as a bank reconcile.</t>
        </is>
      </c>
    </row>
    <row r="16">
      <c r="B16" s="3" t="inlineStr">
        <is>
          <t>Tax in payouts</t>
        </is>
      </c>
      <c r="C16" s="4" t="inlineStr">
        <is>
          <t>Host-collected lodging tax that is included in your payout is a LIABILITY you will remit — it is part of expected settlement. If the platform collects and remits the tax itself, it is NOT your revenue or payable; leave it out of the settlement math and note it in the memo column only.</t>
        </is>
      </c>
    </row>
    <row r="17">
      <c r="B17" s="3" t="inlineStr">
        <is>
          <t>Locking</t>
        </is>
      </c>
      <c r="C17" s="4" t="inlineStr">
        <is>
          <t>Setting a closing date is a CONTROL, not a seal: it warns / restricts / requires authorization for later edits. If a closed period must change, document why and review the software's closing-date / exceptions report.</t>
        </is>
      </c>
    </row>
    <row r="18">
      <c r="B18" s="3" t="inlineStr"/>
      <c r="C18" s="4" t="inlineStr"/>
    </row>
    <row r="19">
      <c r="B19" s="3" t="inlineStr">
        <is>
          <t>Disclaimer</t>
        </is>
      </c>
      <c r="C19" s="4" t="inlineStr">
        <is>
          <t>Educational only — not legal, tax, or accounting advice. Treatment depends on your facts, entity, and jurisdiction; confirm with your own qualified professional.</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2:D41"/>
  <sheetViews>
    <sheetView workbookViewId="0">
      <selection activeCell="A1" sqref="A1"/>
    </sheetView>
  </sheetViews>
  <sheetFormatPr baseColWidth="8" defaultRowHeight="15"/>
  <cols>
    <col width="4" customWidth="1" min="1" max="1"/>
    <col width="54" customWidth="1" min="2" max="2"/>
    <col width="14" customWidth="1" min="3" max="3"/>
    <col width="34" customWidth="1" min="4" max="4"/>
  </cols>
  <sheetData>
    <row r="2">
      <c r="B2" s="1" t="inlineStr">
        <is>
          <t>Monthly Close Checklist</t>
        </is>
      </c>
    </row>
    <row r="4">
      <c r="B4" s="3" t="inlineStr">
        <is>
          <t>Period (month / year)</t>
        </is>
      </c>
      <c r="C4" s="5" t="inlineStr"/>
      <c r="D4" s="6" t="n"/>
    </row>
    <row r="5">
      <c r="B5" s="3" t="inlineStr">
        <is>
          <t>Property / entity</t>
        </is>
      </c>
      <c r="C5" s="5" t="inlineStr"/>
      <c r="D5" s="6" t="n"/>
    </row>
    <row r="6">
      <c r="B6" s="3" t="inlineStr">
        <is>
          <t>Completed by</t>
        </is>
      </c>
      <c r="C6" s="5" t="inlineStr"/>
      <c r="D6" s="6" t="n"/>
    </row>
    <row r="7">
      <c r="B7" s="3" t="inlineStr">
        <is>
          <t>Date completed</t>
        </is>
      </c>
      <c r="C7" s="5" t="inlineStr"/>
      <c r="D7" s="6" t="n"/>
    </row>
    <row r="8">
      <c r="B8" s="3" t="inlineStr">
        <is>
          <t>Reviewed by (if any)</t>
        </is>
      </c>
      <c r="C8" s="5" t="inlineStr"/>
      <c r="D8" s="6" t="n"/>
    </row>
    <row r="10">
      <c r="B10" s="7" t="inlineStr">
        <is>
          <t>CLOSE STATUS  ·  report only when READY</t>
        </is>
      </c>
      <c r="C10" s="8" t="n"/>
      <c r="D10" s="8" t="n"/>
    </row>
    <row r="11">
      <c r="B11" s="3" t="inlineStr">
        <is>
          <t>Account reconciliations open</t>
        </is>
      </c>
      <c r="C11" s="9">
        <f>COUNTIF('Account Reconciliation Register'!J:J,"OPEN*")</f>
        <v/>
      </c>
    </row>
    <row r="12">
      <c r="B12" s="3" t="inlineStr">
        <is>
          <t>Platform reconciliations open</t>
        </is>
      </c>
      <c r="C12" s="9">
        <f>COUNTIF('Platform Reconciliation'!N:N,"OPEN*")</f>
        <v/>
      </c>
    </row>
    <row r="13">
      <c r="B13" s="3" t="inlineStr">
        <is>
          <t>Close issues unresolved</t>
        </is>
      </c>
      <c r="C13" s="9">
        <f>COUNTIF('Close Issues &amp; Adjustments'!G:G,"Open")</f>
        <v/>
      </c>
    </row>
    <row r="14">
      <c r="B14" s="3" t="inlineStr">
        <is>
          <t>Required close steps incomplete (1–4)</t>
        </is>
      </c>
      <c r="C14" s="9">
        <f>COUNTIF(C20:C37,"Not done")</f>
        <v/>
      </c>
    </row>
    <row r="15">
      <c r="B15" s="10" t="inlineStr">
        <is>
          <t>CLOSE STATUS</t>
        </is>
      </c>
      <c r="C15" s="11">
        <f>IF(C11+C12+C13+C14=0,"READY TO REPORT","NOT READY")</f>
        <v/>
      </c>
    </row>
    <row r="16">
      <c r="B16" s="12" t="inlineStr">
        <is>
          <t>READY TO REPORT requires: zero open reconciliations, zero unresolved issues, and steps 1–4 marked Done. Step 5 (Report) is what READY authorizes.</t>
        </is>
      </c>
    </row>
    <row r="18">
      <c r="A18" s="13" t="inlineStr"/>
      <c r="B18" s="13" t="inlineStr">
        <is>
          <t>Step / item</t>
        </is>
      </c>
      <c r="C18" s="13" t="inlineStr">
        <is>
          <t>Done</t>
        </is>
      </c>
      <c r="D18" s="13" t="inlineStr">
        <is>
          <t>Notes / exceptions</t>
        </is>
      </c>
    </row>
    <row r="19">
      <c r="B19" s="14" t="inlineStr">
        <is>
          <t>1 · RECONCILE — Prove external balances &amp; activity to the books</t>
        </is>
      </c>
      <c r="C19" s="15" t="n"/>
      <c r="D19" s="15" t="n"/>
    </row>
    <row r="20">
      <c r="B20" s="16" t="inlineStr">
        <is>
          <t>Bank account(s) reconciled to statement</t>
        </is>
      </c>
      <c r="C20" s="17" t="inlineStr">
        <is>
          <t>Not done</t>
        </is>
      </c>
      <c r="D20" s="16" t="n"/>
    </row>
    <row r="21">
      <c r="B21" s="16" t="inlineStr">
        <is>
          <t>Credit / debit card(s) reconciled to statement</t>
        </is>
      </c>
      <c r="C21" s="17" t="inlineStr">
        <is>
          <t>Not done</t>
        </is>
      </c>
      <c r="D21" s="16" t="n"/>
    </row>
    <row r="22">
      <c r="B22" s="16" t="inlineStr">
        <is>
          <t>Each material platform payout reconciled (report ↔ recorded gross ↔ cash)</t>
        </is>
      </c>
      <c r="C22" s="17" t="inlineStr">
        <is>
          <t>Not done</t>
        </is>
      </c>
      <c r="D22" s="16" t="n"/>
    </row>
    <row r="23">
      <c r="B23" s="16" t="inlineStr">
        <is>
          <t>Clearing / holding accounts = 0 after settlement, or explained in-transit</t>
        </is>
      </c>
      <c r="C23" s="17" t="inlineStr">
        <is>
          <t>Not done</t>
        </is>
      </c>
      <c r="D23" s="16" t="n"/>
    </row>
    <row r="24">
      <c r="B24" s="14" t="inlineStr">
        <is>
          <t>2 · REVIEW — Scan for plausible-but-wrong balances &amp; categorizations</t>
        </is>
      </c>
      <c r="C24" s="15" t="n"/>
      <c r="D24" s="15" t="n"/>
    </row>
    <row r="25">
      <c r="B25" s="16" t="inlineStr">
        <is>
          <t>No uncategorized / miscategorized transactions</t>
        </is>
      </c>
      <c r="C25" s="17" t="inlineStr">
        <is>
          <t>Not done</t>
        </is>
      </c>
      <c r="D25" s="16" t="n"/>
    </row>
    <row r="26">
      <c r="B26" s="16" t="inlineStr">
        <is>
          <t>Refundable guest-deposit liabilities refunded or reclassified per outcome</t>
        </is>
      </c>
      <c r="C26" s="17" t="inlineStr">
        <is>
          <t>Not done</t>
        </is>
      </c>
      <c r="D26" s="16" t="n"/>
    </row>
    <row r="27">
      <c r="B27" s="16" t="inlineStr">
        <is>
          <t>Capital-Expenditure-Review account cleared (or item explained)</t>
        </is>
      </c>
      <c r="C27" s="17" t="inlineStr">
        <is>
          <t>Not done</t>
        </is>
      </c>
      <c r="D27" s="16" t="n"/>
    </row>
    <row r="28">
      <c r="B28" s="16" t="inlineStr">
        <is>
          <t>Prior-period Explained / Carry-Forward items reviewed — cleared or re-supported</t>
        </is>
      </c>
      <c r="C28" s="17" t="inlineStr">
        <is>
          <t>Not done</t>
        </is>
      </c>
      <c r="D28" s="16" t="n"/>
    </row>
    <row r="29">
      <c r="B29" s="16" t="inlineStr">
        <is>
          <t>No stale payables / balances that shouldn't be there</t>
        </is>
      </c>
      <c r="C29" s="17" t="inlineStr">
        <is>
          <t>Not done</t>
        </is>
      </c>
      <c r="D29" s="16" t="n"/>
    </row>
    <row r="30">
      <c r="B30" s="14" t="inlineStr">
        <is>
          <t>3 · ADJUST — Post supported corrections &amp; period entries</t>
        </is>
      </c>
      <c r="C30" s="15" t="n"/>
      <c r="D30" s="15" t="n"/>
    </row>
    <row r="31">
      <c r="B31" s="16" t="inlineStr">
        <is>
          <t>Miscategorizations corrected</t>
        </is>
      </c>
      <c r="C31" s="17" t="inlineStr">
        <is>
          <t>Not done</t>
        </is>
      </c>
      <c r="D31" s="16" t="n"/>
    </row>
    <row r="32">
      <c r="B32" s="16" t="inlineStr">
        <is>
          <t>Owner-paid &amp; other non-bank entries recorded</t>
        </is>
      </c>
      <c r="C32" s="17" t="inlineStr">
        <is>
          <t>Not done</t>
        </is>
      </c>
      <c r="D32" s="16" t="n"/>
    </row>
    <row r="33">
      <c r="B33" s="16" t="inlineStr">
        <is>
          <t>Accruals / prepaids posted (if on accrual)</t>
        </is>
      </c>
      <c r="C33" s="17" t="inlineStr">
        <is>
          <t>Not done</t>
        </is>
      </c>
      <c r="D33" s="16" t="n"/>
    </row>
    <row r="34">
      <c r="B34" s="16" t="inlineStr">
        <is>
          <t>Depreciation via period/year-end schedule (Tax owns tax depreciation)</t>
        </is>
      </c>
      <c r="C34" s="17" t="inlineStr">
        <is>
          <t>Not done</t>
        </is>
      </c>
      <c r="D34" s="16" t="n"/>
    </row>
    <row r="35">
      <c r="B35" s="14" t="inlineStr">
        <is>
          <t>4 · LOCK — Change control over the completed period</t>
        </is>
      </c>
      <c r="C35" s="15" t="n"/>
      <c r="D35" s="15" t="n"/>
    </row>
    <row r="36">
      <c r="B36" s="16" t="inlineStr">
        <is>
          <t>Closing date set (control, not a seal)</t>
        </is>
      </c>
      <c r="C36" s="17" t="inlineStr">
        <is>
          <t>Not done</t>
        </is>
      </c>
      <c r="D36" s="16" t="n"/>
    </row>
    <row r="37">
      <c r="B37" s="16" t="inlineStr">
        <is>
          <t>Any prior-period change documented + exceptions report reviewed</t>
        </is>
      </c>
      <c r="C37" s="17" t="inlineStr">
        <is>
          <t>Not done</t>
        </is>
      </c>
      <c r="D37" s="16" t="n"/>
    </row>
    <row r="38">
      <c r="B38" s="14" t="inlineStr">
        <is>
          <t>5 · REPORT — Only after 1–4 are Done and clean</t>
        </is>
      </c>
      <c r="C38" s="15" t="n"/>
      <c r="D38" s="15" t="n"/>
    </row>
    <row r="39">
      <c r="B39" s="16" t="inlineStr">
        <is>
          <t>Profit &amp; Loss produced</t>
        </is>
      </c>
      <c r="C39" s="17" t="inlineStr">
        <is>
          <t>Not done</t>
        </is>
      </c>
      <c r="D39" s="16" t="n"/>
    </row>
    <row r="40">
      <c r="B40" s="16" t="inlineStr">
        <is>
          <t>Balance sheet produced</t>
        </is>
      </c>
      <c r="C40" s="17" t="inlineStr">
        <is>
          <t>Not done</t>
        </is>
      </c>
      <c r="D40" s="16" t="n"/>
    </row>
    <row r="41">
      <c r="B41" s="16" t="inlineStr">
        <is>
          <t>Cash-position / cash-flow view produced</t>
        </is>
      </c>
      <c r="C41" s="17" t="inlineStr">
        <is>
          <t>Not done</t>
        </is>
      </c>
      <c r="D41" s="16" t="n"/>
    </row>
  </sheetData>
  <mergeCells count="6">
    <mergeCell ref="C6:D6"/>
    <mergeCell ref="C7:D7"/>
    <mergeCell ref="C5:D5"/>
    <mergeCell ref="B16:D16"/>
    <mergeCell ref="C8:D8"/>
    <mergeCell ref="C4:D4"/>
  </mergeCells>
  <dataValidations count="1">
    <dataValidation sqref="C20:C41" showDropDown="0" showInputMessage="0" showErrorMessage="0" allowBlank="1" type="list">
      <formula1>"Not done,Done"</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2:J17"/>
  <sheetViews>
    <sheetView workbookViewId="0">
      <pane xSplit="1" ySplit="6" topLeftCell="B7" activePane="bottomRight" state="frozen"/>
      <selection pane="topRight"/>
      <selection pane="bottomLeft"/>
      <selection pane="bottomRight" activeCell="A1" sqref="A1"/>
    </sheetView>
  </sheetViews>
  <sheetFormatPr baseColWidth="8" defaultRowHeight="15"/>
  <cols>
    <col width="4" customWidth="1" min="1" max="1"/>
    <col width="26" customWidth="1" min="2" max="2"/>
    <col width="10" customWidth="1" min="3" max="3"/>
    <col width="13" customWidth="1" min="4" max="4"/>
    <col width="15" customWidth="1" min="5" max="5"/>
    <col width="15" customWidth="1" min="6" max="6"/>
    <col width="13" customWidth="1" min="7" max="7"/>
    <col width="20" customWidth="1" min="8" max="8"/>
    <col width="16" customWidth="1" min="9" max="9"/>
    <col width="15" customWidth="1" min="10" max="10"/>
  </cols>
  <sheetData>
    <row r="2">
      <c r="B2" s="1" t="inlineStr">
        <is>
          <t>Account Reconciliation Register</t>
        </is>
      </c>
    </row>
    <row r="3">
      <c r="B3" s="12" t="inlineStr">
        <is>
          <t>For accounts with an external statement (bank, card). Difference = Statement − Book. Enter Supported reconciling items SIGNED to explain that difference (e.g., an outstanding check not yet cleared = negative). Adjusted difference = Difference − Supported; it should be 0. A non-zero adjusted difference is an unexplained error to resolve before the close. (Clearing/holding accounts reconcile on the Platform Reconciliation tab.)</t>
        </is>
      </c>
    </row>
    <row r="6">
      <c r="A6" s="13" t="inlineStr"/>
      <c r="B6" s="13" t="inlineStr">
        <is>
          <t>Account / source</t>
        </is>
      </c>
      <c r="C6" s="13" t="inlineStr">
        <is>
          <t>Type</t>
        </is>
      </c>
      <c r="D6" s="13" t="inlineStr">
        <is>
          <t>Stmt end date</t>
        </is>
      </c>
      <c r="E6" s="13" t="inlineStr">
        <is>
          <t>Statement balance</t>
        </is>
      </c>
      <c r="F6" s="13" t="inlineStr">
        <is>
          <t>Book balance</t>
        </is>
      </c>
      <c r="G6" s="13" t="inlineStr">
        <is>
          <t>Difference</t>
        </is>
      </c>
      <c r="H6" s="13" t="inlineStr">
        <is>
          <t>Supported reconciling items</t>
        </is>
      </c>
      <c r="I6" s="13" t="inlineStr">
        <is>
          <t>Adjusted difference</t>
        </is>
      </c>
      <c r="J6" s="13" t="inlineStr">
        <is>
          <t>Status</t>
        </is>
      </c>
    </row>
    <row r="7">
      <c r="B7" s="16" t="inlineStr">
        <is>
          <t>Business Checking (1000)</t>
        </is>
      </c>
      <c r="C7" s="17" t="inlineStr">
        <is>
          <t>Bank</t>
        </is>
      </c>
      <c r="D7" s="17" t="inlineStr">
        <is>
          <t>2026-11-30</t>
        </is>
      </c>
      <c r="E7" s="18" t="n">
        <v>12450</v>
      </c>
      <c r="F7" s="18" t="n">
        <v>12600</v>
      </c>
      <c r="G7" s="18">
        <f>E7-F7</f>
        <v/>
      </c>
      <c r="H7" s="18" t="n">
        <v>-150</v>
      </c>
      <c r="I7" s="18">
        <f>G7-H7</f>
        <v/>
      </c>
      <c r="J7" s="17">
        <f>IF(ABS(I7)&lt;0.005,"Reconciled","OPEN — explain")</f>
        <v/>
      </c>
    </row>
    <row r="8">
      <c r="B8" s="16" t="inlineStr">
        <is>
          <t>Business Savings / Reserves (1010)</t>
        </is>
      </c>
      <c r="C8" s="17" t="inlineStr">
        <is>
          <t>Bank</t>
        </is>
      </c>
      <c r="D8" s="17" t="inlineStr">
        <is>
          <t>2026-11-30</t>
        </is>
      </c>
      <c r="E8" s="18" t="n">
        <v>30000</v>
      </c>
      <c r="F8" s="18" t="n">
        <v>30000</v>
      </c>
      <c r="G8" s="18">
        <f>E8-F8</f>
        <v/>
      </c>
      <c r="H8" s="18" t="n">
        <v>0</v>
      </c>
      <c r="I8" s="18">
        <f>G8-H8</f>
        <v/>
      </c>
      <c r="J8" s="17">
        <f>IF(ABS(I8)&lt;0.005,"Reconciled","OPEN — explain")</f>
        <v/>
      </c>
    </row>
    <row r="9">
      <c r="B9" s="16" t="inlineStr">
        <is>
          <t>Business Credit Card (2200)</t>
        </is>
      </c>
      <c r="C9" s="17" t="inlineStr">
        <is>
          <t>Card</t>
        </is>
      </c>
      <c r="D9" s="17" t="inlineStr">
        <is>
          <t>2026-11-30</t>
        </is>
      </c>
      <c r="E9" s="18" t="n">
        <v>-1320.55</v>
      </c>
      <c r="F9" s="18" t="n">
        <v>-1320.55</v>
      </c>
      <c r="G9" s="18">
        <f>E9-F9</f>
        <v/>
      </c>
      <c r="H9" s="18" t="n">
        <v>0</v>
      </c>
      <c r="I9" s="18">
        <f>G9-H9</f>
        <v/>
      </c>
      <c r="J9" s="17">
        <f>IF(ABS(I9)&lt;0.005,"Reconciled","OPEN — explain")</f>
        <v/>
      </c>
    </row>
    <row r="10">
      <c r="B10" s="19" t="n"/>
      <c r="C10" s="19" t="n"/>
      <c r="D10" s="19" t="n"/>
      <c r="E10" s="18" t="n"/>
      <c r="F10" s="18" t="n"/>
      <c r="G10" s="18">
        <f>IF(COUNT(E10:F10)=2,E10-F10,"")</f>
        <v/>
      </c>
      <c r="H10" s="18" t="n"/>
      <c r="I10" s="18">
        <f>IF(COUNT(E10:F10)=2,(E10-F10)-N(H10),"")</f>
        <v/>
      </c>
      <c r="J10" s="19">
        <f>IF(COUNT(E10:F10)&lt;2,"",IF(ABS(I10)&lt;0.005,"Reconciled","OPEN — explain"))</f>
        <v/>
      </c>
    </row>
    <row r="11">
      <c r="B11" s="19" t="n"/>
      <c r="C11" s="19" t="n"/>
      <c r="D11" s="19" t="n"/>
      <c r="E11" s="18" t="n"/>
      <c r="F11" s="18" t="n"/>
      <c r="G11" s="18">
        <f>IF(COUNT(E11:F11)=2,E11-F11,"")</f>
        <v/>
      </c>
      <c r="H11" s="18" t="n"/>
      <c r="I11" s="18">
        <f>IF(COUNT(E11:F11)=2,(E11-F11)-N(H11),"")</f>
        <v/>
      </c>
      <c r="J11" s="19">
        <f>IF(COUNT(E11:F11)&lt;2,"",IF(ABS(I11)&lt;0.005,"Reconciled","OPEN — explain"))</f>
        <v/>
      </c>
    </row>
    <row r="12">
      <c r="B12" s="19" t="n"/>
      <c r="C12" s="19" t="n"/>
      <c r="D12" s="19" t="n"/>
      <c r="E12" s="18" t="n"/>
      <c r="F12" s="18" t="n"/>
      <c r="G12" s="18">
        <f>IF(COUNT(E12:F12)=2,E12-F12,"")</f>
        <v/>
      </c>
      <c r="H12" s="18" t="n"/>
      <c r="I12" s="18">
        <f>IF(COUNT(E12:F12)=2,(E12-F12)-N(H12),"")</f>
        <v/>
      </c>
      <c r="J12" s="19">
        <f>IF(COUNT(E12:F12)&lt;2,"",IF(ABS(I12)&lt;0.005,"Reconciled","OPEN — explain"))</f>
        <v/>
      </c>
    </row>
    <row r="13">
      <c r="B13" s="19" t="n"/>
      <c r="C13" s="19" t="n"/>
      <c r="D13" s="19" t="n"/>
      <c r="E13" s="18" t="n"/>
      <c r="F13" s="18" t="n"/>
      <c r="G13" s="18">
        <f>IF(COUNT(E13:F13)=2,E13-F13,"")</f>
        <v/>
      </c>
      <c r="H13" s="18" t="n"/>
      <c r="I13" s="18">
        <f>IF(COUNT(E13:F13)=2,(E13-F13)-N(H13),"")</f>
        <v/>
      </c>
      <c r="J13" s="19">
        <f>IF(COUNT(E13:F13)&lt;2,"",IF(ABS(I13)&lt;0.005,"Reconciled","OPEN — explain"))</f>
        <v/>
      </c>
    </row>
    <row r="14">
      <c r="B14" s="19" t="n"/>
      <c r="C14" s="19" t="n"/>
      <c r="D14" s="19" t="n"/>
      <c r="E14" s="18" t="n"/>
      <c r="F14" s="18" t="n"/>
      <c r="G14" s="18">
        <f>IF(COUNT(E14:F14)=2,E14-F14,"")</f>
        <v/>
      </c>
      <c r="H14" s="18" t="n"/>
      <c r="I14" s="18">
        <f>IF(COUNT(E14:F14)=2,(E14-F14)-N(H14),"")</f>
        <v/>
      </c>
      <c r="J14" s="19">
        <f>IF(COUNT(E14:F14)&lt;2,"",IF(ABS(I14)&lt;0.005,"Reconciled","OPEN — explain"))</f>
        <v/>
      </c>
    </row>
    <row r="15">
      <c r="B15" s="19" t="n"/>
      <c r="C15" s="19" t="n"/>
      <c r="D15" s="19" t="n"/>
      <c r="E15" s="18" t="n"/>
      <c r="F15" s="18" t="n"/>
      <c r="G15" s="18">
        <f>IF(COUNT(E15:F15)=2,E15-F15,"")</f>
        <v/>
      </c>
      <c r="H15" s="18" t="n"/>
      <c r="I15" s="18">
        <f>IF(COUNT(E15:F15)=2,(E15-F15)-N(H15),"")</f>
        <v/>
      </c>
      <c r="J15" s="19">
        <f>IF(COUNT(E15:F15)&lt;2,"",IF(ABS(I15)&lt;0.005,"Reconciled","OPEN — explain"))</f>
        <v/>
      </c>
    </row>
    <row r="16">
      <c r="B16" s="19" t="n"/>
      <c r="C16" s="19" t="n"/>
      <c r="D16" s="19" t="n"/>
      <c r="E16" s="18" t="n"/>
      <c r="F16" s="18" t="n"/>
      <c r="G16" s="18">
        <f>IF(COUNT(E16:F16)=2,E16-F16,"")</f>
        <v/>
      </c>
      <c r="H16" s="18" t="n"/>
      <c r="I16" s="18">
        <f>IF(COUNT(E16:F16)=2,(E16-F16)-N(H16),"")</f>
        <v/>
      </c>
      <c r="J16" s="19">
        <f>IF(COUNT(E16:F16)&lt;2,"",IF(ABS(I16)&lt;0.005,"Reconciled","OPEN — explain"))</f>
        <v/>
      </c>
    </row>
    <row r="17">
      <c r="B17" s="19" t="n"/>
      <c r="C17" s="19" t="n"/>
      <c r="D17" s="19" t="n"/>
      <c r="E17" s="18" t="n"/>
      <c r="F17" s="18" t="n"/>
      <c r="G17" s="18">
        <f>IF(COUNT(E17:F17)=2,E17-F17,"")</f>
        <v/>
      </c>
      <c r="H17" s="18" t="n"/>
      <c r="I17" s="18">
        <f>IF(COUNT(E17:F17)=2,(E17-F17)-N(H17),"")</f>
        <v/>
      </c>
      <c r="J17" s="19">
        <f>IF(COUNT(E17:F17)&lt;2,"",IF(ABS(I17)&lt;0.005,"Reconciled","OPEN — explain"))</f>
        <v/>
      </c>
    </row>
  </sheetData>
  <mergeCells count="1">
    <mergeCell ref="B3:J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2:P17"/>
  <sheetViews>
    <sheetView workbookViewId="0">
      <pane xSplit="1" ySplit="6" topLeftCell="B7" activePane="bottomRight" state="frozen"/>
      <selection pane="topRight"/>
      <selection pane="bottomLeft"/>
      <selection pane="bottomRight" activeCell="A1" sqref="A1"/>
    </sheetView>
  </sheetViews>
  <sheetFormatPr baseColWidth="8" defaultRowHeight="15"/>
  <cols>
    <col width="4" customWidth="1" min="1" max="1"/>
    <col width="17" customWidth="1" min="2" max="2"/>
    <col width="13" customWidth="1" min="3" max="3"/>
    <col width="12" customWidth="1" min="4" max="4"/>
    <col width="13" customWidth="1" min="5" max="5"/>
    <col width="11" customWidth="1" min="6" max="6"/>
    <col width="13" customWidth="1" min="7" max="7"/>
    <col width="13" customWidth="1" min="8" max="8"/>
    <col width="13" customWidth="1" min="9" max="9"/>
    <col width="12" customWidth="1" min="10" max="10"/>
    <col width="13" customWidth="1" min="11" max="11"/>
    <col width="15" customWidth="1" min="12" max="12"/>
    <col width="13" customWidth="1" min="13" max="13"/>
    <col width="20" customWidth="1" min="14" max="14"/>
    <col width="13" customWidth="1" min="15" max="15"/>
    <col width="22" customWidth="1" min="16" max="16"/>
  </cols>
  <sheetData>
    <row r="2">
      <c r="B2" s="1" t="inlineStr">
        <is>
          <t>Platform Reconciliation</t>
        </is>
      </c>
    </row>
    <row r="3">
      <c r="B3" s="12" t="inlineStr">
        <is>
          <t>Enter platform fees and refunds as POSITIVE numbers. Host-collected lodging tax = tax included in your payout that you (the host) will remit (a liability) — it is part of expected settlement. If the platform collects and remits the tax itself, leave it out of Gross and Host-collected tax and record it in the memo column only. Expected settlement = Gross + Other income + Host-collected tax − Fees − Refunds ± Other adjustments. Settlement difference = Expected − Actual payout. Supported clearing/in-transit = the signed amount legitimately not yet settled at the cutoff (or a prior in-transit item now released). Unexplained difference = Settlement difference − Supported clearing/in-transit; it must be 0. Status: Reconciled · Explained — In Transit · OPEN — resolve.</t>
        </is>
      </c>
    </row>
    <row r="6">
      <c r="A6" s="13" t="inlineStr"/>
      <c r="B6" s="13" t="inlineStr">
        <is>
          <t>Platform / month</t>
        </is>
      </c>
      <c r="C6" s="13" t="inlineStr">
        <is>
          <t>Gross booking revenue</t>
        </is>
      </c>
      <c r="D6" s="13" t="inlineStr">
        <is>
          <t>Other guest-fee income</t>
        </is>
      </c>
      <c r="E6" s="13" t="inlineStr">
        <is>
          <t>Host-collected tax in payout</t>
        </is>
      </c>
      <c r="F6" s="13" t="inlineStr">
        <is>
          <t>Platform fees</t>
        </is>
      </c>
      <c r="G6" s="13" t="inlineStr">
        <is>
          <t>Refunds / neg adj (enter +)</t>
        </is>
      </c>
      <c r="H6" s="13" t="inlineStr">
        <is>
          <t>Other settlement adj (+/−)</t>
        </is>
      </c>
      <c r="I6" s="13" t="inlineStr">
        <is>
          <t>Expected settlement</t>
        </is>
      </c>
      <c r="J6" s="13" t="inlineStr">
        <is>
          <t>Actual payout</t>
        </is>
      </c>
      <c r="K6" s="13" t="inlineStr">
        <is>
          <t>Settlement difference</t>
        </is>
      </c>
      <c r="L6" s="13" t="inlineStr">
        <is>
          <t>Supported clearing / in-transit</t>
        </is>
      </c>
      <c r="M6" s="13" t="inlineStr">
        <is>
          <t>Unexplained difference</t>
        </is>
      </c>
      <c r="N6" s="13" t="inlineStr">
        <is>
          <t>Status</t>
        </is>
      </c>
      <c r="O6" s="13" t="inlineStr">
        <is>
          <t>Platform-remitted tax (memo)</t>
        </is>
      </c>
      <c r="P6" s="13" t="inlineStr">
        <is>
          <t>Explanation</t>
        </is>
      </c>
    </row>
    <row r="7">
      <c r="B7" s="16" t="inlineStr">
        <is>
          <t>Airbnb · Nov</t>
        </is>
      </c>
      <c r="C7" s="18" t="n">
        <v>8200</v>
      </c>
      <c r="D7" s="18" t="n">
        <v>900</v>
      </c>
      <c r="E7" s="18" t="n">
        <v>0</v>
      </c>
      <c r="F7" s="18" t="n">
        <v>270</v>
      </c>
      <c r="G7" s="18" t="n">
        <v>0</v>
      </c>
      <c r="H7" s="18" t="n">
        <v>0</v>
      </c>
      <c r="I7" s="18">
        <f>C7+D7+E7-F7-G7+H7</f>
        <v/>
      </c>
      <c r="J7" s="18" t="n">
        <v>8830</v>
      </c>
      <c r="K7" s="18">
        <f>I7-J7</f>
        <v/>
      </c>
      <c r="L7" s="18" t="n">
        <v>0</v>
      </c>
      <c r="M7" s="18">
        <f>K7-L7</f>
        <v/>
      </c>
      <c r="N7" s="17">
        <f>IF(NOT(ISNUMBER(M7)),"",IF(ABS(M7)&gt;=0.005,"OPEN — resolve",IF(ABS(N(L7))&lt;0.005,"Reconciled","Explained — In Transit")))</f>
        <v/>
      </c>
      <c r="O7" s="18" t="n">
        <v>0</v>
      </c>
      <c r="P7" s="16" t="inlineStr"/>
    </row>
    <row r="8">
      <c r="B8" s="16" t="inlineStr">
        <is>
          <t>Vrbo · Nov</t>
        </is>
      </c>
      <c r="C8" s="18" t="n">
        <v>3100</v>
      </c>
      <c r="D8" s="18" t="n">
        <v>300</v>
      </c>
      <c r="E8" s="18" t="n">
        <v>0</v>
      </c>
      <c r="F8" s="18" t="n">
        <v>150</v>
      </c>
      <c r="G8" s="18" t="n">
        <v>120</v>
      </c>
      <c r="H8" s="18" t="n">
        <v>0</v>
      </c>
      <c r="I8" s="18">
        <f>C8+D8+E8-F8-G8+H8</f>
        <v/>
      </c>
      <c r="J8" s="18" t="n">
        <v>3130</v>
      </c>
      <c r="K8" s="18">
        <f>I8-J8</f>
        <v/>
      </c>
      <c r="L8" s="18" t="n">
        <v>0</v>
      </c>
      <c r="M8" s="18">
        <f>K8-L8</f>
        <v/>
      </c>
      <c r="N8" s="17">
        <f>IF(NOT(ISNUMBER(M8)),"",IF(ABS(M8)&gt;=0.005,"OPEN — resolve",IF(ABS(N(L8))&lt;0.005,"Reconciled","Explained — In Transit")))</f>
        <v/>
      </c>
      <c r="O8" s="18" t="n">
        <v>0</v>
      </c>
      <c r="P8" s="16" t="inlineStr"/>
    </row>
    <row r="9">
      <c r="B9" s="16" t="inlineStr">
        <is>
          <t>Direct/Stripe · Nov</t>
        </is>
      </c>
      <c r="C9" s="18" t="n">
        <v>2200</v>
      </c>
      <c r="D9" s="18" t="n">
        <v>0</v>
      </c>
      <c r="E9" s="18" t="n">
        <v>0</v>
      </c>
      <c r="F9" s="18" t="n">
        <v>66</v>
      </c>
      <c r="G9" s="18" t="n">
        <v>0</v>
      </c>
      <c r="H9" s="18" t="n">
        <v>0</v>
      </c>
      <c r="I9" s="18">
        <f>C9+D9+E9-F9-G9+H9</f>
        <v/>
      </c>
      <c r="J9" s="18" t="n">
        <v>0</v>
      </c>
      <c r="K9" s="18">
        <f>I9-J9</f>
        <v/>
      </c>
      <c r="L9" s="18" t="n">
        <v>2134</v>
      </c>
      <c r="M9" s="18">
        <f>K9-L9</f>
        <v/>
      </c>
      <c r="N9" s="17">
        <f>IF(NOT(ISNUMBER(M9)),"",IF(ABS(M9)&gt;=0.005,"OPEN — resolve",IF(ABS(N(L9))&lt;0.005,"Reconciled","Explained — In Transit")))</f>
        <v/>
      </c>
      <c r="O9" s="18" t="n">
        <v>0</v>
      </c>
      <c r="P9" s="16" t="inlineStr">
        <is>
          <t>Guest stay 11/30; payout settles 12/2 — in transit at cutoff</t>
        </is>
      </c>
    </row>
    <row r="10">
      <c r="B10" s="16" t="inlineStr">
        <is>
          <t>Host-remits tax (illus.)</t>
        </is>
      </c>
      <c r="C10" s="18" t="n">
        <v>100</v>
      </c>
      <c r="D10" s="18" t="n">
        <v>0</v>
      </c>
      <c r="E10" s="18" t="n">
        <v>10</v>
      </c>
      <c r="F10" s="18" t="n">
        <v>3</v>
      </c>
      <c r="G10" s="18" t="n">
        <v>0</v>
      </c>
      <c r="H10" s="18" t="n">
        <v>0</v>
      </c>
      <c r="I10" s="18">
        <f>C10+D10+E10-F10-G10+H10</f>
        <v/>
      </c>
      <c r="J10" s="18" t="n">
        <v>107</v>
      </c>
      <c r="K10" s="18">
        <f>I10-J10</f>
        <v/>
      </c>
      <c r="L10" s="18" t="n">
        <v>0</v>
      </c>
      <c r="M10" s="18">
        <f>K10-L10</f>
        <v/>
      </c>
      <c r="N10" s="17">
        <f>IF(NOT(ISNUMBER(M10)),"",IF(ABS(M10)&gt;=0.005,"OPEN — resolve",IF(ABS(N(L10))&lt;0.005,"Reconciled","Explained — In Transit")))</f>
        <v/>
      </c>
      <c r="O10" s="18" t="n">
        <v>0</v>
      </c>
      <c r="P10" s="16" t="inlineStr">
        <is>
          <t>Guest paid $10 occupancy tax in the payout; host remits it — a liability</t>
        </is>
      </c>
    </row>
    <row r="11">
      <c r="B11" s="16" t="inlineStr">
        <is>
          <t>Platform-remits tax (illus.)</t>
        </is>
      </c>
      <c r="C11" s="18" t="n">
        <v>100</v>
      </c>
      <c r="D11" s="18" t="n">
        <v>0</v>
      </c>
      <c r="E11" s="18" t="n">
        <v>0</v>
      </c>
      <c r="F11" s="18" t="n">
        <v>3</v>
      </c>
      <c r="G11" s="18" t="n">
        <v>0</v>
      </c>
      <c r="H11" s="18" t="n">
        <v>0</v>
      </c>
      <c r="I11" s="18">
        <f>C11+D11+E11-F11-G11+H11</f>
        <v/>
      </c>
      <c r="J11" s="18" t="n">
        <v>97</v>
      </c>
      <c r="K11" s="18">
        <f>I11-J11</f>
        <v/>
      </c>
      <c r="L11" s="18" t="n">
        <v>0</v>
      </c>
      <c r="M11" s="18">
        <f>K11-L11</f>
        <v/>
      </c>
      <c r="N11" s="17">
        <f>IF(NOT(ISNUMBER(M11)),"",IF(ABS(M11)&gt;=0.005,"OPEN — resolve",IF(ABS(N(L11))&lt;0.005,"Reconciled","Explained — In Transit")))</f>
        <v/>
      </c>
      <c r="O11" s="18" t="n">
        <v>10</v>
      </c>
      <c r="P11" s="16" t="inlineStr">
        <is>
          <t>Platform collected &amp; remitted $10 tax itself — memo only, not host revenue/payable</t>
        </is>
      </c>
    </row>
    <row r="12">
      <c r="B12" s="19" t="n"/>
      <c r="C12" s="18" t="n"/>
      <c r="D12" s="18" t="n"/>
      <c r="E12" s="18" t="n"/>
      <c r="F12" s="18" t="n"/>
      <c r="G12" s="18" t="n"/>
      <c r="H12" s="18" t="n"/>
      <c r="I12" s="18">
        <f>IF(COUNT(C12:H12)=0,"",C12+D12+E12-F12-G12+H12)</f>
        <v/>
      </c>
      <c r="J12" s="18" t="n"/>
      <c r="K12" s="18">
        <f>IF(AND(ISNUMBER(I12),ISNUMBER(J12)),I12-J12,"")</f>
        <v/>
      </c>
      <c r="L12" s="18" t="n"/>
      <c r="M12" s="18">
        <f>IF(ISNUMBER(K12),K12-N(L12),"")</f>
        <v/>
      </c>
      <c r="N12" s="17">
        <f>IF(NOT(ISNUMBER(M12)),"",IF(ABS(M12)&gt;=0.005,"OPEN — resolve",IF(ABS(N(L12))&lt;0.005,"Reconciled","Explained — In Transit")))</f>
        <v/>
      </c>
      <c r="O12" s="18" t="n"/>
      <c r="P12" s="16" t="n"/>
    </row>
    <row r="13">
      <c r="B13" s="19" t="n"/>
      <c r="C13" s="18" t="n"/>
      <c r="D13" s="18" t="n"/>
      <c r="E13" s="18" t="n"/>
      <c r="F13" s="18" t="n"/>
      <c r="G13" s="18" t="n"/>
      <c r="H13" s="18" t="n"/>
      <c r="I13" s="18">
        <f>IF(COUNT(C13:H13)=0,"",C13+D13+E13-F13-G13+H13)</f>
        <v/>
      </c>
      <c r="J13" s="18" t="n"/>
      <c r="K13" s="18">
        <f>IF(AND(ISNUMBER(I13),ISNUMBER(J13)),I13-J13,"")</f>
        <v/>
      </c>
      <c r="L13" s="18" t="n"/>
      <c r="M13" s="18">
        <f>IF(ISNUMBER(K13),K13-N(L13),"")</f>
        <v/>
      </c>
      <c r="N13" s="17">
        <f>IF(NOT(ISNUMBER(M13)),"",IF(ABS(M13)&gt;=0.005,"OPEN — resolve",IF(ABS(N(L13))&lt;0.005,"Reconciled","Explained — In Transit")))</f>
        <v/>
      </c>
      <c r="O13" s="18" t="n"/>
      <c r="P13" s="16" t="n"/>
    </row>
    <row r="14">
      <c r="B14" s="19" t="n"/>
      <c r="C14" s="18" t="n"/>
      <c r="D14" s="18" t="n"/>
      <c r="E14" s="18" t="n"/>
      <c r="F14" s="18" t="n"/>
      <c r="G14" s="18" t="n"/>
      <c r="H14" s="18" t="n"/>
      <c r="I14" s="18">
        <f>IF(COUNT(C14:H14)=0,"",C14+D14+E14-F14-G14+H14)</f>
        <v/>
      </c>
      <c r="J14" s="18" t="n"/>
      <c r="K14" s="18">
        <f>IF(AND(ISNUMBER(I14),ISNUMBER(J14)),I14-J14,"")</f>
        <v/>
      </c>
      <c r="L14" s="18" t="n"/>
      <c r="M14" s="18">
        <f>IF(ISNUMBER(K14),K14-N(L14),"")</f>
        <v/>
      </c>
      <c r="N14" s="17">
        <f>IF(NOT(ISNUMBER(M14)),"",IF(ABS(M14)&gt;=0.005,"OPEN — resolve",IF(ABS(N(L14))&lt;0.005,"Reconciled","Explained — In Transit")))</f>
        <v/>
      </c>
      <c r="O14" s="18" t="n"/>
      <c r="P14" s="16" t="n"/>
    </row>
    <row r="15">
      <c r="B15" s="19" t="n"/>
      <c r="C15" s="18" t="n"/>
      <c r="D15" s="18" t="n"/>
      <c r="E15" s="18" t="n"/>
      <c r="F15" s="18" t="n"/>
      <c r="G15" s="18" t="n"/>
      <c r="H15" s="18" t="n"/>
      <c r="I15" s="18">
        <f>IF(COUNT(C15:H15)=0,"",C15+D15+E15-F15-G15+H15)</f>
        <v/>
      </c>
      <c r="J15" s="18" t="n"/>
      <c r="K15" s="18">
        <f>IF(AND(ISNUMBER(I15),ISNUMBER(J15)),I15-J15,"")</f>
        <v/>
      </c>
      <c r="L15" s="18" t="n"/>
      <c r="M15" s="18">
        <f>IF(ISNUMBER(K15),K15-N(L15),"")</f>
        <v/>
      </c>
      <c r="N15" s="17">
        <f>IF(NOT(ISNUMBER(M15)),"",IF(ABS(M15)&gt;=0.005,"OPEN — resolve",IF(ABS(N(L15))&lt;0.005,"Reconciled","Explained — In Transit")))</f>
        <v/>
      </c>
      <c r="O15" s="18" t="n"/>
      <c r="P15" s="16" t="n"/>
    </row>
    <row r="16">
      <c r="B16" s="19" t="n"/>
      <c r="C16" s="18" t="n"/>
      <c r="D16" s="18" t="n"/>
      <c r="E16" s="18" t="n"/>
      <c r="F16" s="18" t="n"/>
      <c r="G16" s="18" t="n"/>
      <c r="H16" s="18" t="n"/>
      <c r="I16" s="18">
        <f>IF(COUNT(C16:H16)=0,"",C16+D16+E16-F16-G16+H16)</f>
        <v/>
      </c>
      <c r="J16" s="18" t="n"/>
      <c r="K16" s="18">
        <f>IF(AND(ISNUMBER(I16),ISNUMBER(J16)),I16-J16,"")</f>
        <v/>
      </c>
      <c r="L16" s="18" t="n"/>
      <c r="M16" s="18">
        <f>IF(ISNUMBER(K16),K16-N(L16),"")</f>
        <v/>
      </c>
      <c r="N16" s="17">
        <f>IF(NOT(ISNUMBER(M16)),"",IF(ABS(M16)&gt;=0.005,"OPEN — resolve",IF(ABS(N(L16))&lt;0.005,"Reconciled","Explained — In Transit")))</f>
        <v/>
      </c>
      <c r="O16" s="18" t="n"/>
      <c r="P16" s="16" t="n"/>
    </row>
    <row r="17">
      <c r="B17" s="19" t="n"/>
      <c r="C17" s="18" t="n"/>
      <c r="D17" s="18" t="n"/>
      <c r="E17" s="18" t="n"/>
      <c r="F17" s="18" t="n"/>
      <c r="G17" s="18" t="n"/>
      <c r="H17" s="18" t="n"/>
      <c r="I17" s="18">
        <f>IF(COUNT(C17:H17)=0,"",C17+D17+E17-F17-G17+H17)</f>
        <v/>
      </c>
      <c r="J17" s="18" t="n"/>
      <c r="K17" s="18">
        <f>IF(AND(ISNUMBER(I17),ISNUMBER(J17)),I17-J17,"")</f>
        <v/>
      </c>
      <c r="L17" s="18" t="n"/>
      <c r="M17" s="18">
        <f>IF(ISNUMBER(K17),K17-N(L17),"")</f>
        <v/>
      </c>
      <c r="N17" s="17">
        <f>IF(NOT(ISNUMBER(M17)),"",IF(ABS(M17)&gt;=0.005,"OPEN — resolve",IF(ABS(N(L17))&lt;0.005,"Reconciled","Explained — In Transit")))</f>
        <v/>
      </c>
      <c r="O17" s="18" t="n"/>
      <c r="P17" s="16" t="n"/>
    </row>
  </sheetData>
  <mergeCells count="1">
    <mergeCell ref="B3:P3"/>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2:I17"/>
  <sheetViews>
    <sheetView workbookViewId="0">
      <pane xSplit="1" ySplit="6" topLeftCell="B7" activePane="bottomRight" state="frozen"/>
      <selection pane="topRight"/>
      <selection pane="bottomLeft"/>
      <selection pane="bottomRight" activeCell="A1" sqref="A1"/>
    </sheetView>
  </sheetViews>
  <sheetFormatPr baseColWidth="8" defaultRowHeight="15"/>
  <cols>
    <col width="4" customWidth="1" min="1" max="1"/>
    <col width="6" customWidth="1" min="2" max="2"/>
    <col width="32" customWidth="1" min="3" max="3"/>
    <col width="13" customWidth="1" min="4" max="4"/>
    <col width="20" customWidth="1" min="5" max="5"/>
    <col width="26" customWidth="1" min="6" max="6"/>
    <col width="14" customWidth="1" min="7" max="7"/>
    <col width="18" customWidth="1" min="8" max="8"/>
    <col width="24" customWidth="1" min="9" max="9"/>
  </cols>
  <sheetData>
    <row r="2">
      <c r="B2" s="1" t="inlineStr">
        <is>
          <t>Close Issues &amp; Adjustments</t>
        </is>
      </c>
    </row>
    <row r="3">
      <c r="B3" s="12" t="inlineStr">
        <is>
          <t>Every discrepancy found in Reconcile/Review and the correction posted in Adjust. Nothing carries into Report unexplained. Carry-forward items get a next-period follow-up and are re-checked at next month's Review.</t>
        </is>
      </c>
    </row>
    <row r="5">
      <c r="A5" s="13" t="inlineStr"/>
      <c r="B5" s="13" t="inlineStr">
        <is>
          <t>#</t>
        </is>
      </c>
      <c r="C5" s="13" t="inlineStr">
        <is>
          <t>Issue / discrepancy</t>
        </is>
      </c>
      <c r="D5" s="13" t="inlineStr">
        <is>
          <t>Amount</t>
        </is>
      </c>
      <c r="E5" s="13" t="inlineStr">
        <is>
          <t>Account(s)</t>
        </is>
      </c>
      <c r="F5" s="13" t="inlineStr">
        <is>
          <t>Correction / action</t>
        </is>
      </c>
      <c r="G5" s="13" t="inlineStr">
        <is>
          <t>Status</t>
        </is>
      </c>
      <c r="H5" s="13" t="inlineStr">
        <is>
          <t>Owner</t>
        </is>
      </c>
      <c r="I5" s="13" t="inlineStr">
        <is>
          <t>Next-period follow-up / expected clear</t>
        </is>
      </c>
    </row>
    <row r="6">
      <c r="B6" s="17" t="n">
        <v>1</v>
      </c>
      <c r="C6" s="16" t="inlineStr">
        <is>
          <t>Cleaning fee booked net of cleaner invoice</t>
        </is>
      </c>
      <c r="D6" s="18" t="n">
        <v>140</v>
      </c>
      <c r="E6" s="16" t="inlineStr">
        <is>
          <t>4010 / 6000</t>
        </is>
      </c>
      <c r="F6" s="16" t="inlineStr">
        <is>
          <t>Re-recorded gross fee income + cleaner expense</t>
        </is>
      </c>
      <c r="G6" s="17" t="inlineStr">
        <is>
          <t>Resolved</t>
        </is>
      </c>
      <c r="H6" s="19" t="inlineStr"/>
      <c r="I6" s="16" t="inlineStr"/>
    </row>
    <row r="7">
      <c r="B7" s="17" t="n">
        <v>2</v>
      </c>
      <c r="C7" s="16" t="inlineStr">
        <is>
          <t>Stripe Nov payout in transit at cutoff</t>
        </is>
      </c>
      <c r="D7" s="18" t="n">
        <v>2134</v>
      </c>
      <c r="E7" s="16" t="inlineStr">
        <is>
          <t>1050 Clearing</t>
        </is>
      </c>
      <c r="F7" s="16" t="inlineStr">
        <is>
          <t>Carried as supported in-transit item</t>
        </is>
      </c>
      <c r="G7" s="17" t="inlineStr">
        <is>
          <t>Explained — Carry Forward</t>
        </is>
      </c>
      <c r="H7" s="19" t="inlineStr"/>
      <c r="I7" s="16" t="inlineStr">
        <is>
          <t>Clears 12/2 — verify at Dec close</t>
        </is>
      </c>
    </row>
    <row r="8">
      <c r="B8" s="17" t="n">
        <v>3</v>
      </c>
      <c r="C8" s="16" t="n"/>
      <c r="D8" s="18" t="n"/>
      <c r="E8" s="19" t="n"/>
      <c r="F8" s="16" t="n"/>
      <c r="G8" s="19" t="n"/>
      <c r="H8" s="19" t="n"/>
      <c r="I8" s="16" t="n"/>
    </row>
    <row r="9">
      <c r="B9" s="17" t="n">
        <v>4</v>
      </c>
      <c r="C9" s="16" t="n"/>
      <c r="D9" s="18" t="n"/>
      <c r="E9" s="19" t="n"/>
      <c r="F9" s="16" t="n"/>
      <c r="G9" s="19" t="n"/>
      <c r="H9" s="19" t="n"/>
      <c r="I9" s="16" t="n"/>
    </row>
    <row r="10">
      <c r="B10" s="17" t="n">
        <v>5</v>
      </c>
      <c r="C10" s="16" t="n"/>
      <c r="D10" s="18" t="n"/>
      <c r="E10" s="19" t="n"/>
      <c r="F10" s="16" t="n"/>
      <c r="G10" s="19" t="n"/>
      <c r="H10" s="19" t="n"/>
      <c r="I10" s="16" t="n"/>
    </row>
    <row r="11">
      <c r="B11" s="17" t="n">
        <v>6</v>
      </c>
      <c r="C11" s="16" t="n"/>
      <c r="D11" s="18" t="n"/>
      <c r="E11" s="19" t="n"/>
      <c r="F11" s="16" t="n"/>
      <c r="G11" s="19" t="n"/>
      <c r="H11" s="19" t="n"/>
      <c r="I11" s="16" t="n"/>
    </row>
    <row r="12">
      <c r="B12" s="17" t="n">
        <v>7</v>
      </c>
      <c r="C12" s="16" t="n"/>
      <c r="D12" s="18" t="n"/>
      <c r="E12" s="19" t="n"/>
      <c r="F12" s="16" t="n"/>
      <c r="G12" s="19" t="n"/>
      <c r="H12" s="19" t="n"/>
      <c r="I12" s="16" t="n"/>
    </row>
    <row r="13">
      <c r="B13" s="17" t="n">
        <v>8</v>
      </c>
      <c r="C13" s="16" t="n"/>
      <c r="D13" s="18" t="n"/>
      <c r="E13" s="19" t="n"/>
      <c r="F13" s="16" t="n"/>
      <c r="G13" s="19" t="n"/>
      <c r="H13" s="19" t="n"/>
      <c r="I13" s="16" t="n"/>
    </row>
    <row r="14">
      <c r="B14" s="17" t="n">
        <v>9</v>
      </c>
      <c r="C14" s="16" t="n"/>
      <c r="D14" s="18" t="n"/>
      <c r="E14" s="19" t="n"/>
      <c r="F14" s="16" t="n"/>
      <c r="G14" s="19" t="n"/>
      <c r="H14" s="19" t="n"/>
      <c r="I14" s="16" t="n"/>
    </row>
    <row r="15">
      <c r="B15" s="17" t="n">
        <v>10</v>
      </c>
      <c r="C15" s="16" t="n"/>
      <c r="D15" s="18" t="n"/>
      <c r="E15" s="19" t="n"/>
      <c r="F15" s="16" t="n"/>
      <c r="G15" s="19" t="n"/>
      <c r="H15" s="19" t="n"/>
      <c r="I15" s="16" t="n"/>
    </row>
    <row r="16">
      <c r="B16" s="17" t="n">
        <v>11</v>
      </c>
      <c r="C16" s="16" t="n"/>
      <c r="D16" s="18" t="n"/>
      <c r="E16" s="19" t="n"/>
      <c r="F16" s="16" t="n"/>
      <c r="G16" s="19" t="n"/>
      <c r="H16" s="19" t="n"/>
      <c r="I16" s="16" t="n"/>
    </row>
    <row r="17">
      <c r="B17" s="17" t="n">
        <v>12</v>
      </c>
      <c r="C17" s="16" t="n"/>
      <c r="D17" s="18" t="n"/>
      <c r="E17" s="19" t="n"/>
      <c r="F17" s="16" t="n"/>
      <c r="G17" s="19" t="n"/>
      <c r="H17" s="19" t="n"/>
      <c r="I17" s="16" t="n"/>
    </row>
  </sheetData>
  <mergeCells count="1">
    <mergeCell ref="B3:I3"/>
  </mergeCells>
  <dataValidations count="1">
    <dataValidation sqref="G6:G17" showDropDown="0" showInputMessage="0" showErrorMessage="0" allowBlank="1" type="list">
      <formula1>"Open,Explained — Carry Forward,Resolved"</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2026-08-11T04:09:05Z</dcterms:created>
  <dcterms:modified xmlns:dcterms="http://purl.org/dc/terms/" xmlns:xsi="http://www.w3.org/2001/XMLSchema-instance" xsi:type="dcterms:W3CDTF">2026-08-11T04:09:05Z</dcterms:modified>
</cp:coreProperties>
</file>